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35" windowWidth="15480" windowHeight="9945" tabRatio="739" activeTab="2"/>
  </bookViews>
  <sheets>
    <sheet name="PLANILHA" sheetId="9" r:id="rId1"/>
    <sheet name="COMP. DE CUSTO" sheetId="12" r:id="rId2"/>
    <sheet name="CRONOGRAMA," sheetId="11" r:id="rId3"/>
  </sheets>
  <definedNames>
    <definedName name="_xlnm.Print_Area" localSheetId="1">'COMP. DE CUSTO'!$A$1:$G$1770</definedName>
    <definedName name="_xlnm.Print_Area" localSheetId="0">PLANILHA!$A$1:$G$265</definedName>
    <definedName name="_xlnm.Print_Titles" localSheetId="1">'COMP. DE CUSTO'!$1:$1</definedName>
    <definedName name="_xlnm.Print_Titles" localSheetId="0">PLANILHA!$1:$5</definedName>
  </definedNames>
  <calcPr calcId="125725"/>
</workbook>
</file>

<file path=xl/calcChain.xml><?xml version="1.0" encoding="utf-8"?>
<calcChain xmlns="http://schemas.openxmlformats.org/spreadsheetml/2006/main">
  <c r="G180" i="9"/>
  <c r="B23" i="11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G240" i="9"/>
  <c r="G242"/>
  <c r="G243"/>
  <c r="G244"/>
  <c r="G245"/>
  <c r="G246"/>
  <c r="G247"/>
  <c r="G225"/>
  <c r="G226"/>
  <c r="G227"/>
  <c r="G228"/>
  <c r="G229"/>
  <c r="G230"/>
  <c r="G231"/>
  <c r="G232"/>
  <c r="G233"/>
  <c r="G234"/>
  <c r="G235"/>
  <c r="G236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21"/>
  <c r="G182"/>
  <c r="G183"/>
  <c r="G184"/>
  <c r="G185"/>
  <c r="G191"/>
  <c r="G192"/>
  <c r="G181"/>
  <c r="G178"/>
  <c r="G179"/>
  <c r="G177"/>
  <c r="G168"/>
  <c r="G169"/>
  <c r="G170"/>
  <c r="G171"/>
  <c r="G172"/>
  <c r="G173"/>
  <c r="G174"/>
  <c r="G150"/>
  <c r="G151"/>
  <c r="G152"/>
  <c r="G153"/>
  <c r="G154"/>
  <c r="G155"/>
  <c r="G156"/>
  <c r="G157"/>
  <c r="G158"/>
  <c r="G159"/>
  <c r="G160"/>
  <c r="G161"/>
  <c r="G162"/>
  <c r="G163"/>
  <c r="G164"/>
  <c r="G111"/>
  <c r="G112"/>
  <c r="G113"/>
  <c r="G114"/>
  <c r="G117"/>
  <c r="G119"/>
  <c r="G118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3"/>
  <c r="G144"/>
  <c r="G145"/>
  <c r="G146"/>
  <c r="G107"/>
  <c r="G103"/>
  <c r="G104"/>
  <c r="G99"/>
  <c r="G100"/>
  <c r="G94"/>
  <c r="G90"/>
  <c r="G91"/>
  <c r="G85"/>
  <c r="G80"/>
  <c r="G77"/>
  <c r="G75"/>
  <c r="G76"/>
  <c r="G66"/>
  <c r="G67"/>
  <c r="G68"/>
  <c r="G69"/>
  <c r="G70"/>
  <c r="G58"/>
  <c r="G59"/>
  <c r="G60"/>
  <c r="G61"/>
  <c r="G62"/>
  <c r="G51"/>
  <c r="G52"/>
  <c r="G53"/>
  <c r="G54"/>
  <c r="G43"/>
  <c r="G44"/>
  <c r="G45"/>
  <c r="G46"/>
  <c r="G47"/>
  <c r="G29"/>
  <c r="G30"/>
  <c r="G31"/>
  <c r="G32"/>
  <c r="G33"/>
  <c r="G34"/>
  <c r="G35"/>
  <c r="G36"/>
  <c r="G23"/>
  <c r="G24"/>
  <c r="G25"/>
  <c r="G12"/>
  <c r="G13"/>
  <c r="G14"/>
  <c r="G15"/>
  <c r="G16"/>
  <c r="G17"/>
  <c r="G18"/>
  <c r="G19"/>
  <c r="E215" l="1"/>
  <c r="G215" s="1"/>
  <c r="E220"/>
  <c r="G220" s="1"/>
  <c r="E219"/>
  <c r="G219" s="1"/>
  <c r="E218"/>
  <c r="G218" s="1"/>
  <c r="E217"/>
  <c r="G217" s="1"/>
  <c r="E216"/>
  <c r="G216" s="1"/>
  <c r="E186"/>
  <c r="G186" s="1"/>
  <c r="E187"/>
  <c r="G187" s="1"/>
  <c r="E188"/>
  <c r="G188" s="1"/>
  <c r="E189"/>
  <c r="G189" s="1"/>
  <c r="E190"/>
  <c r="G190" s="1"/>
  <c r="G102" l="1"/>
  <c r="E14" i="12" l="1"/>
  <c r="G14" s="1"/>
  <c r="E13"/>
  <c r="G29"/>
  <c r="G28"/>
  <c r="G27"/>
  <c r="G26"/>
  <c r="G25"/>
  <c r="G24"/>
  <c r="G23"/>
  <c r="G22"/>
  <c r="G21"/>
  <c r="G20"/>
  <c r="G19"/>
  <c r="G18"/>
  <c r="G17"/>
  <c r="G16"/>
  <c r="G15"/>
  <c r="G13"/>
  <c r="G12"/>
  <c r="G11"/>
  <c r="G10"/>
  <c r="G9"/>
  <c r="G8"/>
  <c r="G7"/>
  <c r="G6"/>
  <c r="E116" i="9"/>
  <c r="G116" s="1"/>
  <c r="E115"/>
  <c r="G115" s="1"/>
  <c r="G110"/>
  <c r="E142"/>
  <c r="G142" s="1"/>
  <c r="G30" i="12" l="1"/>
  <c r="G241" i="9" l="1"/>
  <c r="E79"/>
  <c r="G255"/>
  <c r="G256" s="1"/>
  <c r="G239" l="1"/>
  <c r="G224"/>
  <c r="G237" s="1"/>
  <c r="G195"/>
  <c r="G222" s="1"/>
  <c r="G193"/>
  <c r="G167"/>
  <c r="G149"/>
  <c r="G106"/>
  <c r="G79"/>
  <c r="G74"/>
  <c r="G57"/>
  <c r="G50"/>
  <c r="G42"/>
  <c r="G28"/>
  <c r="G22"/>
  <c r="G11"/>
  <c r="G8"/>
  <c r="G7"/>
  <c r="G175" l="1"/>
  <c r="G63"/>
  <c r="G147"/>
  <c r="G165"/>
  <c r="G9"/>
  <c r="G26"/>
  <c r="G55"/>
  <c r="G37"/>
  <c r="G93"/>
  <c r="G84"/>
  <c r="G20"/>
  <c r="G65"/>
  <c r="G82"/>
  <c r="G86" l="1"/>
  <c r="G48" l="1"/>
  <c r="G248" l="1"/>
  <c r="G39" l="1"/>
  <c r="G40" s="1"/>
  <c r="G71"/>
  <c r="G89" l="1"/>
  <c r="G95" l="1"/>
  <c r="G98" l="1"/>
  <c r="G108" l="1"/>
  <c r="G258"/>
  <c r="G260" s="1"/>
  <c r="G250" l="1"/>
  <c r="G262" s="1"/>
  <c r="G2" s="1"/>
  <c r="G252" l="1"/>
  <c r="G264" s="1"/>
  <c r="G263" l="1"/>
  <c r="G3" s="1"/>
  <c r="G4"/>
</calcChain>
</file>

<file path=xl/sharedStrings.xml><?xml version="1.0" encoding="utf-8"?>
<sst xmlns="http://schemas.openxmlformats.org/spreadsheetml/2006/main" count="1033" uniqueCount="727">
  <si>
    <t>ITEM</t>
  </si>
  <si>
    <t>DESCRIÇÃO</t>
  </si>
  <si>
    <t>TOTAL</t>
  </si>
  <si>
    <t>SERVIÇOS PRELIMINARES</t>
  </si>
  <si>
    <t>m²</t>
  </si>
  <si>
    <t>kg</t>
  </si>
  <si>
    <t>m</t>
  </si>
  <si>
    <t>1.1</t>
  </si>
  <si>
    <t>1.2</t>
  </si>
  <si>
    <t>2.1</t>
  </si>
  <si>
    <t>2.2</t>
  </si>
  <si>
    <t>3.1</t>
  </si>
  <si>
    <t>3.2</t>
  </si>
  <si>
    <t>3.3</t>
  </si>
  <si>
    <t>3.4</t>
  </si>
  <si>
    <t>4.1</t>
  </si>
  <si>
    <t>4.2</t>
  </si>
  <si>
    <t>5.1</t>
  </si>
  <si>
    <t>2.3</t>
  </si>
  <si>
    <t>m³</t>
  </si>
  <si>
    <t>%</t>
  </si>
  <si>
    <t>VALOR</t>
  </si>
  <si>
    <t>(R$) SIMPLES</t>
  </si>
  <si>
    <t>(%) SIMPLES</t>
  </si>
  <si>
    <t>(R$) ACUMULADO</t>
  </si>
  <si>
    <t>(%) ACUMULADO</t>
  </si>
  <si>
    <t>unid</t>
  </si>
  <si>
    <t xml:space="preserve"> DIVISÓRIA EM ARDÓSIA E = 3 CM, INCLUSIVE FERRAGENS EM LATÃO CROMADO</t>
  </si>
  <si>
    <t>VIDRO LISO COMUM TRANSPARENTE, ESPESSURA 4MM</t>
  </si>
  <si>
    <t>IMPERMEABILIZAÇÃO COM TINTA BETUMINOSA EM FUNDAÇOES, BALDRAMES, EM DUAS DEMAOS</t>
  </si>
  <si>
    <t>MICTORIO SIFONADO DE LOUCA BRANCA COM PERTENCES, COM REGISTRO DE PRESSAO  E CANOPLA CROMADA ACABAMENTO SIMPLES E CONJUNTO PARA FIXAÇÃO - FORNECIMENTO E INSTALAÇÃO</t>
  </si>
  <si>
    <t>SUBTOTAL</t>
  </si>
  <si>
    <t>SINAPI - 73910/008</t>
  </si>
  <si>
    <t>CONCRETO ESTRUTURAL FCK=25MPA, VIRADO EM BETONEIRA, NA OBRA, SEM LANÇAMENTO</t>
  </si>
  <si>
    <t>GUARDA-CORPO COM CORRIMAO EM FERRO BARRA CHATA 3/16"</t>
  </si>
  <si>
    <t>PISO EM CERAMICA ESMALTADA 1A PEI-V, PADRAO MEDIO, ASSENTADA COM ARGAMASSA COLANTE</t>
  </si>
  <si>
    <t>5.0</t>
  </si>
  <si>
    <t xml:space="preserve">VIDRO TEMPERADO INCOLOR, ESPESSURA 8MM </t>
  </si>
  <si>
    <t>9 MÊS</t>
  </si>
  <si>
    <t>8 MÊS</t>
  </si>
  <si>
    <t>7 MÊS</t>
  </si>
  <si>
    <t>6 MÊS</t>
  </si>
  <si>
    <t>5 MÊS</t>
  </si>
  <si>
    <t>4 MÊS</t>
  </si>
  <si>
    <t xml:space="preserve">3 MÊS </t>
  </si>
  <si>
    <t>2 MÊS</t>
  </si>
  <si>
    <t>1 MÊS</t>
  </si>
  <si>
    <t>1.0</t>
  </si>
  <si>
    <t>2.0</t>
  </si>
  <si>
    <t>3.0</t>
  </si>
  <si>
    <t>4.0</t>
  </si>
  <si>
    <t>LUMINARIA TIPO CALHA, DE SOBREPOR, COM REATOR DE PARTIDA RAPIDA E LAMPADA FLUORESCENTE 2X20W, COMPLETA, FORNECIMENTO E INSTALACAO</t>
  </si>
  <si>
    <t>PORTA DE MADEIRA COMPENSADA LISA PARA PINTURA, 0,60X2,10M, INCLUSO ADUELA 2A, ALIZAR 2A E DOBRADICA</t>
  </si>
  <si>
    <t>SINAPI - 72111</t>
  </si>
  <si>
    <t>ESTRUTURA METALICA EM TESOURAS, VAO 15M</t>
  </si>
  <si>
    <t>COBERTURA EM TELHA METÁLICA GALVANIZADA TRAPEZOIDAL, DUPLA COM TRATAMENTO TERMO-ACÚSTICO</t>
  </si>
  <si>
    <t>PLATAFORMA DE ELEVAÇÃO VERTICAL PARA P.N.E</t>
  </si>
  <si>
    <t>MOB-002</t>
  </si>
  <si>
    <t>und</t>
  </si>
  <si>
    <t>ADM-001</t>
  </si>
  <si>
    <t>CANTEIRO DE OBRAS</t>
  </si>
  <si>
    <t>PLACA DE OBRA EM CHAPA DE ACO GALVANIZADO</t>
  </si>
  <si>
    <t xml:space="preserve">BARRACAO DE OBRA PARA ALOJAMENTO/ESCRITORIO, PISO EM PINHO 3A, PAREDES EM COMPENSADO 10MM, COBERTURA EM TELHA AMIANTO 6MM, INCLUSO INSTALACO ES ELETRICAS E ESQUADRIAS </t>
  </si>
  <si>
    <t>BARRACAO DE OBRA EM CHAPA DE MADEIRA COMPENSADA COM BANHEIRO, COBERTURA EM FIBROCIMENTO 4 MM, INCLUSO INSTALACOES HIDRO-SANITARIAS E ELETRICAS</t>
  </si>
  <si>
    <t xml:space="preserve">BARRACAO PARA DEPOSITO EM TABUAS DE MADEIRA, COBERTURA EM FIBROCIMENTO 4 MM, INCLUSO PISO ARGAMASSA TRAÇO 1:6 (CIMENTO E AREIA) </t>
  </si>
  <si>
    <t>INSTAL/LIGACAO PROVISORIA ELETRICA BAIXA TENSAO P/CANT OBRA OBRA,M3-CHAVE 100A CARGA 3KWH,20CV EXCL FORN MEDIDOR</t>
  </si>
  <si>
    <t>INSTAL/LIGACAO PROVISORIA DE AGUA EXCL FORN MEDIDOR</t>
  </si>
  <si>
    <t>LIGAÇÃO DE ESGOTO EM TUBO PVC ESGOTO SÉRIE-R DN 150MM, DA CAIXA ATÉ A REDE, INCLUINDO ESCAVAÇÃO E REATERRO ATÉ 1,00M, COMPOSTO POR 13,65M TUBO PVC SÉRIE-R ESGOTO DN 150MM - FORNECIMENTO E INSTALAÇÃO DE</t>
  </si>
  <si>
    <t>LOCACAO CONVENCIONAL DE OBRA, ATRAVÉS DE GABARITO DE TABUAS CORRIDAS PONTALETADAS, SEM REAPROVEITAMENTO</t>
  </si>
  <si>
    <t>MOVIMENTO DE TERRA</t>
  </si>
  <si>
    <t>LIMPEZA DE TERRENO - RASPAGEM MECANIZADA (MOTONIVELADORA) DE CAMADA VEGETAL</t>
  </si>
  <si>
    <t>CARGA, TRANSPORTE E DESCARGA MECANICA ATE 10,00 KM</t>
  </si>
  <si>
    <t>FUNDAÇÃO</t>
  </si>
  <si>
    <t>ESCAVACAO MANUAL DE VALAS EM TERRA COMPACTA, PROF. 2 M &lt; H &lt;= 3 M</t>
  </si>
  <si>
    <t>REGULARIZACAO E COMPACTACAO MANUAL DE TERRENO COM SOQUETE</t>
  </si>
  <si>
    <t>REATERRO MANUAL DE VALAS</t>
  </si>
  <si>
    <t>EXECUÇÃO DE LASTRO EM CONCRETO (1:2,5:6), PREPARO MANUAL</t>
  </si>
  <si>
    <t>TRANSPORTE HORIZONTAL DE MATERIAIS DIVERSOS A 40M</t>
  </si>
  <si>
    <t>LANÇAMENTO E ADENSAMENTO DE CONCRETO EM FUNDAÇÕES.</t>
  </si>
  <si>
    <t>FORMA PINHO 3A P/CONCRETO EM FUNDAÇÃO REAPROV 3 VEZES - CORTE/MONTAGEM /ESCORAMENTO/DESFORMA, NÃO INCLUÍDO DEMOLDANTE</t>
  </si>
  <si>
    <t>ARMACAO ACO CA-50, DIAM. 6,3 (1/4) À 12,5MM(1/2) -FORNECIMENTO/ CORTE(PERDA DE 10%) / DOBRA / COLOCAÇÃO.</t>
  </si>
  <si>
    <t>IMPERMEABILIZAÇÃO</t>
  </si>
  <si>
    <t>ESTRUTURAL</t>
  </si>
  <si>
    <t>FORMA MADEIRA COMP RESINADA 12MM P/ESTRUTURA REAPROV 3 VEZES - CORTE/MONTAGEM/ESCORAMENTO/DESFORMA</t>
  </si>
  <si>
    <t>LANCAMENTO MANUAL DE CONCRETO EM ESTRUTURAS, INCL. VIBRACAO</t>
  </si>
  <si>
    <t>LAJE PRE-MOLDADA P/fORRO, SOBRECARGA 200KG/M2, VAOS ATE 3,50M/E=8CM, C/LAJOTAS E CAP.C/CONC FCK=20MPA, 4CM, INTER-EIXO 38CM, C/ESCORAMENTO (R EAPR.3X) E FERRAGEM NEGATIVA</t>
  </si>
  <si>
    <t>ALVENARIAS</t>
  </si>
  <si>
    <t>ALVENARIA EM TIJOLO CERAMICO FURADO 10X20X20CM, 1 VEZ, ASSENTADO EM ARGAMASSA TRACO 1:5 (CIMENTO E AREIA), E=1CM</t>
  </si>
  <si>
    <t>VERGAS DE CONCRETO ARMADO PARA ALVENARIA COM APROVEITAMENTO DA MADEIRA</t>
  </si>
  <si>
    <t>COBERTURA</t>
  </si>
  <si>
    <t xml:space="preserve"> m²</t>
  </si>
  <si>
    <t>RUFOS EM CHAPA DE ACO GALVANIZADO N.24, DESENVOLVIMENTO 50CM, DESENVOLVIMENTO 50CM</t>
  </si>
  <si>
    <t>CONDUTOR DE AP DO TELHADO EM TUBO PVC ESGOTO,INCLUSIVE CONEXÕES E SUPORTES, 100 MM</t>
  </si>
  <si>
    <t>PISO</t>
  </si>
  <si>
    <t>CONCRETO NÃO ESTRUTURAL, PREPARO C/ BETONEIRA CONSUMO CIMENTO=210KG/M3 PARA LASTROS, CONTRAPISOS, CALÇADAS, ETC...</t>
  </si>
  <si>
    <t>CONTRAPISO EM ARGAMASSA TRACO 1:4 (CIMENTO E AREIA), INTERNO SOBRE LAJE, ADERIDO, ESPESSURA 2,5CM, PREPARO MECANICO</t>
  </si>
  <si>
    <t>RODAPE EM CERAMICA ESMALTADA LINHA POPULAR PEI-4, ASSENTADA COM ARGAMASSA FABRICADA NO LOCAL, COM REJUNTAMENTO EM CIMENTO BRANCO</t>
  </si>
  <si>
    <t>FAIXA ANTIDERRAPANTE NOS DEGRAUS DE ESCADA</t>
  </si>
  <si>
    <t>ESQUADRIAS</t>
  </si>
  <si>
    <t>ESQUADRIAS DE MADEIRA</t>
  </si>
  <si>
    <t>PORTA DE MADEIRA COMPENSADA LISA PARA PINTURA, 0,80X2,10M, INCLUSO ADUELA 2A, ALIZAR 2A E DOBRADICA</t>
  </si>
  <si>
    <t>ACABAMENTO</t>
  </si>
  <si>
    <t>FECHADURA DE EMBUTIR COMPLETA, PARA PORTAS BANHEIRO, PADRAO DE ACABAMENTO POPULAR</t>
  </si>
  <si>
    <t>ESQUADRIAS METALICAS</t>
  </si>
  <si>
    <t>VIDROS</t>
  </si>
  <si>
    <t>REVESTIMENTOS</t>
  </si>
  <si>
    <t>CHAPISCO EM PAREDES TRACO 1:4 (CIMENTO E AREIA), ESPESSURA 0,5CM, PREPARO MECANICO</t>
  </si>
  <si>
    <t>EMBOCO PAULISTA (MASSA UNICA) EM PAREDE TRACO 1:2:4 (CIMENTO, CAL E AREIA), ESPESSURA 2,0CM, PREPARO MECANICO</t>
  </si>
  <si>
    <t>AZULEJO 1A 15X15CM FIXADO ARGAMASSA COLANTE, REJUNTAMENTO COM CIMENTO BRANCO</t>
  </si>
  <si>
    <t>REVESTIMENTO TETO</t>
  </si>
  <si>
    <t>CHAPISCO EM TETO TRACO 1:4 (CIMENTO E AREIA), ESPESSURA 0,5CM, PREPARO MECANICO</t>
  </si>
  <si>
    <t>EMBOCO PAULISTA (MASSA UNICA) EM TETOS TRACO 1:2:4 (CIMENTO, CAL E AREIA), ESPESSURA 2,0CM, PREPARO MECANICO</t>
  </si>
  <si>
    <t>PINTURA</t>
  </si>
  <si>
    <t>EMASSAMENTO COM MASSA LATEX PVA PARA AMBIENTES INTERNOS, DUAS DEMAOS</t>
  </si>
  <si>
    <t>PINTURA TETO</t>
  </si>
  <si>
    <t>FUNDO SELADOR PVA AMBIENTES INTERNOS, UMA DEMAO</t>
  </si>
  <si>
    <t>EMASSAMENTO COM MASSA LATEX ACRILICO PARA AMBIENTES INTERNOS, DUAS DEMAOS</t>
  </si>
  <si>
    <t>PINTURA  DE ESQUADRIAS</t>
  </si>
  <si>
    <t>EMASSAMENTO MASSA BASE A OLEO EM MADEIRA, DUAS DEMAOS</t>
  </si>
  <si>
    <t>PINTURA ESMALTE FOSCO PARA MADEIRA, DUAS DEMAOS, INCLUSO APARELHAMENTO COM FUNDO NIVELADOR BRANCO FOSCO</t>
  </si>
  <si>
    <t>INSTALAÇÕES ELETRICA</t>
  </si>
  <si>
    <t>ELETROCALHA PERFURADA GALVANIZADA ELETROLÍTICA CHAPA 14 - 100 X 50 MM COM TAMPA, INCLUSIVE CONEXÃO</t>
  </si>
  <si>
    <t>PERFILADO PERFURADO EM CHAPA DE AÇO COM TAMPA, DIMENSÕES 38 X 38 MM</t>
  </si>
  <si>
    <t>CANALETA EM PVC PARA INSTALAÇÃO ELÉTRICA APARENTE INCLUSIVE CONEXÕES, DIMENSÕES 50 X 20 MM</t>
  </si>
  <si>
    <t>SUPORTE EM CHAPA DE AÇO PARA PERFILADO</t>
  </si>
  <si>
    <t>VERGALHÃO DE AÇO COM ROSCA TOTAL PARA PERFILADO</t>
  </si>
  <si>
    <t>ELETRODUTO DE ACO GALVANIZADO ELETROLÍTICO TIPO LEVE 3/4", INCLUSIVE CONEXOES - FORNECIMENTO E INSTALACAO</t>
  </si>
  <si>
    <t>CABO DE COBRE ISOLADO PVC RESISTENTE A CHAMA 450/750 V 2,5 MM2 FORNECIMENTO E INSTALACAO</t>
  </si>
  <si>
    <t>CABO DE COBRE ISOLADO PVC RESISTENTE A CHAMA 450/750 V 4 MM2 FORNECIMENTO E INSTALACAO</t>
  </si>
  <si>
    <t>CABO DE COBRE ISOLADO PVC RESISTENTE A CHAMA 450/750 V 50 MM2 FORNECIMENTO E INSTALACAO</t>
  </si>
  <si>
    <t>PONTO TOMADA BIPOLAR 10A/250V COM ELETRODUTO FERRO GALVANIZADO 3/4" E CAIXA 4"X2"</t>
  </si>
  <si>
    <t xml:space="preserve">PONTO INTERRUPTOR SOBREPOR APARENTE 1 SECAO C/12,00M FIO 2,5MM2 </t>
  </si>
  <si>
    <t>LUMINARIA TIPO CALHA, DE SOBREPOR, COM REATOR DE PARTIDA RAPIDA E LAMPADA FLUORESCENTE 1X20W, COMPLETA, FORNECIMENTO E INSTALACAO</t>
  </si>
  <si>
    <t>LUMINARIA TIPO CALHA, DE SOBREPOR, COM REATOR DE PARTIDA RAPIDA E LAMPADA FLUORESCENTE 4X20W, COMPLETA, FORNECIMENTO E INSTALACAO</t>
  </si>
  <si>
    <t>LÂMPADA FLUORESCENTE COMPACTA PLE 20W-127V-E27</t>
  </si>
  <si>
    <t>QUADRO DE DISTRIBUIÇÃO PARA 50 MÓDULOS COM BARRAMENTO 100 A</t>
  </si>
  <si>
    <t>DISJUNTOR TERMOMAGNETICO MONOPOLAR PADRAO NEMA (AMERICANO) 10 A 30A 240V, FORNECIMENTO E INSTALACAO</t>
  </si>
  <si>
    <t>HASTE COPPERWELD 5/8 X 3,0M COM CONECTOR</t>
  </si>
  <si>
    <t>CABO DE COBRE NU 50 MM2</t>
  </si>
  <si>
    <t>SOLDA EXOTÉRMICA CARTUCHO N° 90</t>
  </si>
  <si>
    <t>BARRA CHATA DE ALUMÍNIO 3/4" X 1/4" X 3M</t>
  </si>
  <si>
    <t>CAIXA PRÉ MOLDADA PARA ATERRAMENTO COM TAMPA DE CONCRETO 25 x 25 x 50 CM</t>
  </si>
  <si>
    <t>CONECTOR MINI-GAR</t>
  </si>
  <si>
    <t>TERMINAL AÉREO H = 25 CM, D = 3/8"</t>
  </si>
  <si>
    <t>ELETRODUTO DE ACO GALVANIZADO ELETROLÍTICO TIPO LEVE 1", INCLUSIVE CONEXOES - FORNECIMENTO E INSTALACAO</t>
  </si>
  <si>
    <t>CONDULETE 1" EM LIGA DE ALUMÍNIO FUNDIDO TIPO "B" - FORNECIMENTO E INSTALACAO</t>
  </si>
  <si>
    <t>ABRAÇADEIRA TIPO D, CUNHA</t>
  </si>
  <si>
    <t>INSTALAÇÃO DE AGUAFRIA</t>
  </si>
  <si>
    <t>ADAPTADOR PVC SOLDAVEL LONGO COM FLANGES LIVRES PARA CAIXA D'AGUA 60MM X1.1/2" - FORNECIMENTO E INSTALACAO</t>
  </si>
  <si>
    <t>REGISTRO DE GAVETA COM CANOPLA D = 40 MM (1 1/2")</t>
  </si>
  <si>
    <t xml:space="preserve">REGISTRO DE GAVETA BRUTO D = 25 MM (1") </t>
  </si>
  <si>
    <t>TUBO PVC RÍGIDO SOLDÁVEL, ÁGUA INCLUSIVE CONEXÕES E SUPORTES, 25 MM</t>
  </si>
  <si>
    <t>TUBO PVC RÍGIDO SOLDÁVEL, ÁGUA INCLUSIVE CONEXÕES E SUPORTES, 32 MM</t>
  </si>
  <si>
    <t>TUBO PVC RÍGIDO SOLDÁVEL, ÁGUA INCLUSIVE CONEXÕES E SUPORTES, 50 MM</t>
  </si>
  <si>
    <t>TUBO PVC RÍGIDO SOLDÁVEL, ÁGUA INCLUSIVE CONEXÕES E SUPORTES, 60 MM</t>
  </si>
  <si>
    <t>TUBO PARA VÁLVULA DE DESCARGA Nº. 18 COM ADAPTADOR D= 1 1/2"</t>
  </si>
  <si>
    <t>TE PVC SOLDAVEL COM ROSCA AGUA FRIA 25MMX25MMX1/2" - FORNECIMENTO E INSTALACAO</t>
  </si>
  <si>
    <t>VALVULA DESCARGA 1.1/2" COM REGISTRO, ACABAMENTO EM METAL CROMADO - FORNECIMENTO E INSTALACAO</t>
  </si>
  <si>
    <t>INSTALAÇÃO DE ESGOTO</t>
  </si>
  <si>
    <t xml:space="preserve">CURVA PVC CURTA 90º ESGOTO 40MM - FORNECIMENTO E INSTALACAO </t>
  </si>
  <si>
    <t xml:space="preserve">CURVA PVC CURTA 90º ESGOTO 50MM - FORNECIMENTO E INSTALACAO </t>
  </si>
  <si>
    <t xml:space="preserve">CURVA PVC CURTA 90º ESGOTO 100MM - FORNECIMENTO E INSTALACAO </t>
  </si>
  <si>
    <t xml:space="preserve">CURVA PVC LONGA 90º ESGOTO 100MM - FORNECIMENTO E INSTALACAO </t>
  </si>
  <si>
    <t>JOELHO PVC 45º ESGOTO 50MM - FORNECIMENTO E INSTALACAO</t>
  </si>
  <si>
    <t>JOELHO PVC 45º ESGOTO 100MM - FORNECIMENTO E INSTALACAO</t>
  </si>
  <si>
    <t>JOELHO PVC 90º ESGOTO 75MM - FORNECIMENTO E INSTALACAO</t>
  </si>
  <si>
    <t>JUNCAO PVC ESGOTO 100X100MM - FORNECIMENTO E INSTALACAO</t>
  </si>
  <si>
    <t>LUVA PVC ESGOTO 50MM - FORNECIMENTO E INSTALACAO</t>
  </si>
  <si>
    <t>LUVA PVC ESGOTO 75MM - FORNECIMENTO E INSTALACAO</t>
  </si>
  <si>
    <t>LUVA PVC ESGOTO 100MM - FORNECIMENTO E INSTALACAO</t>
  </si>
  <si>
    <t>TUBO PVC ESGOTO PB, INCLUSIVE CONEXÕES E SUPORTES, 50 MM</t>
  </si>
  <si>
    <t>TUBO PVC ESGOTO PB, INCLUSIVE CONEXÕES E SUPORTES, 75 MM</t>
  </si>
  <si>
    <t>TUBO PVC ESGOTO PB, INCLUSIVE CONEXÕES E SUPORTES, 100 MM</t>
  </si>
  <si>
    <t>TUBO PVC ESGOTO PB, INCLUSIVE CONEXÕES E SUPORTES, 150 MM</t>
  </si>
  <si>
    <t>TUBO PVC ESGOTO PB, INCLUSIVE CONEXÕES E SUPORTES, 200 MM</t>
  </si>
  <si>
    <t xml:space="preserve">CAIXA DE INSPEÇÃO 80X80X80CM EM ALVENARIA - EXECUÇÃO </t>
  </si>
  <si>
    <t>LOUCAS E ACESSORIOS</t>
  </si>
  <si>
    <t>VASO SANITARIO COM CAIXA DE DESCARGA ACOPLADA - LOUCA BRANCA</t>
  </si>
  <si>
    <t>LAVATORIO EM LOUCA BRANCA, SEM COLUNA PADRAO POPULAR, COM TORNEIRA CROMADA POPULAR , SIFAO,VALVULA E ENGATE PLASTICO</t>
  </si>
  <si>
    <t>SABONETEIRA LOUCA BRANCA 15X15CM - FORNECIMENTO E INSTALACAO</t>
  </si>
  <si>
    <t>DUCHA HIGIÊNICA COM REGISTRO PARA CONTROLE DE FLUXO DE ÁGUA 1/2"</t>
  </si>
  <si>
    <t>PAPELEIRA DE LOUÇA BRANCA</t>
  </si>
  <si>
    <t>ESPELHO CRISTAL ESPESSURA 4MM, COM MOLDURA EM ALUMINIO E COMPENSADO 6M M PLASTIFICADO COLADO</t>
  </si>
  <si>
    <t>BARRA DE APOIO EM AÇO INOX PARA P.N.E. L = 80 CM (LAVATÓRIO)</t>
  </si>
  <si>
    <t>BARRA DE APOIO EM AÇO INOX PARA P.N.E. L =90 CM (VASO)</t>
  </si>
  <si>
    <t>BANCADA EM ARDÓSIA E = 3 CM, APOIADA EM ALVENARIA</t>
  </si>
  <si>
    <t>PEITORIL EM ARDOSIA, LARGURA 15CM</t>
  </si>
  <si>
    <t>EXECUÇÃO DE CALÇADA EM CONCRETO 1:3:5 (FCK=12 MPA) PREPARO MECÂNICO, E= 7CM</t>
  </si>
  <si>
    <t>PISO DE CONCRETO PRÉ-MOLDADO INTERTRAVADO E = 6 CM - FCK = 35 MPA, INCLUSIVE COLCHÃO DE AREIA E = 6 CM</t>
  </si>
  <si>
    <t>LIMPEZA AZULEJO</t>
  </si>
  <si>
    <t>LIMPEZA VIDRO COMUM</t>
  </si>
  <si>
    <t>LIMPEZA PISO CERAMICO</t>
  </si>
  <si>
    <t>LIMPEZA LOUCAS E METAIS</t>
  </si>
  <si>
    <t>FORRO EM PLACA DE GESSO PRE-MOLDADA LISO, ESPESSURA CENTRAL 12MM E NAS BORDAS 30MM, PLACAS 60X60CM, BISOTADO, INCLUSO ESTRUTURA DE MADEIRA</t>
  </si>
  <si>
    <t>CABO DE COBRE NU 35 MM2</t>
  </si>
  <si>
    <t>ELETRODUTO DE PVC RIGIDO ROSCAVEL 100MM (4), FORNECIMENTO E INSTALACAO</t>
  </si>
  <si>
    <t>DISJUNTOR TERMOMAGNETICO TRIPOLAR PADRAO NEMA (AMERICANO) 125 A 150A 240V, FORNECIMENTO E INSTALACAO</t>
  </si>
  <si>
    <t>CABO DE COBRE ISOLADO PVC RESISTENTE A CHAMA 450/750 V 6 MM2 FORNECIMENTO E INSTALACAO</t>
  </si>
  <si>
    <t>CABO DE COBRE ISOLADO PVC RESISTENTE A CHAMA 450/750 V 10 MM2 FORNECIMENTO E INSTALACAO</t>
  </si>
  <si>
    <t>POSTE DE AÇO GALVANIZADO A FOGO H = 3,00 M, FIXAÇÃO POR BASE COM CHUMBADOR - COM DIFUSOR EM VIDRO V-01 PARA LAMPADA MISTA DE 160 W</t>
  </si>
  <si>
    <t>Item</t>
  </si>
  <si>
    <t>Código</t>
  </si>
  <si>
    <t>Descrição</t>
  </si>
  <si>
    <t>Und</t>
  </si>
  <si>
    <t>Qtd</t>
  </si>
  <si>
    <t>R$ Unitário</t>
  </si>
  <si>
    <t>R$ Subtotal</t>
  </si>
  <si>
    <t>ENCARREGADO DE OBRA</t>
  </si>
  <si>
    <t>Mês</t>
  </si>
  <si>
    <t>APONTADOR</t>
  </si>
  <si>
    <t>ENGENHEIRO DE OBRAS PLENO - ENG CIVIL</t>
  </si>
  <si>
    <t>TÉCNICO DE SEGURANÇA DO TRABALHO</t>
  </si>
  <si>
    <t>PCMAT</t>
  </si>
  <si>
    <t>PCMSO</t>
  </si>
  <si>
    <t>CESTA BÁSICA</t>
  </si>
  <si>
    <t>TRANSPORTE PESSOAL - VALE TRANSPORTE</t>
  </si>
  <si>
    <t>CONSUMO DE ÁGUA - OBRAS COM VALOR ACIMA DE 3.000.000,01</t>
  </si>
  <si>
    <t>CONSUMO DE ENERGIA - OBRAS COM VALOR ACIMA DE 3.000.000,01</t>
  </si>
  <si>
    <t>MATERIAL DE ESCRITORIO - OBRAS COM VALOR ACIMA D E 3.000.000,01</t>
  </si>
  <si>
    <t>MATERIAL DELIMPEZA - OBRAS COM VALOR ACIMA DE 3.000.000,01</t>
  </si>
  <si>
    <t>AQUECEDOR DE MARMITA</t>
  </si>
  <si>
    <t>EXAME ADMISSIONAL/DEMISSIONAL</t>
  </si>
  <si>
    <t>BOTINA SOLADO INJETADO DE AMARRAR PVC - PAR</t>
  </si>
  <si>
    <t>CAPACETE UNIVERSO</t>
  </si>
  <si>
    <t>CARNEIRA MÓVEL</t>
  </si>
  <si>
    <t>CINTO DE SEGURANÇA TIPO PÁRA-QUEDISTA</t>
  </si>
  <si>
    <t>LUVA DE RASPA CANO CURTO - PAR</t>
  </si>
  <si>
    <t>UNIFORME</t>
  </si>
  <si>
    <t>CARRINHOS CAPACIDADE DE 80 L COM RODA DE PNEU REFORÇADO</t>
  </si>
  <si>
    <t>DISCO PARA MAKITA</t>
  </si>
  <si>
    <t>DISCO PARA SERRA CIRCULAR</t>
  </si>
  <si>
    <t>10 MÊS</t>
  </si>
  <si>
    <t>11 MÊS</t>
  </si>
  <si>
    <t>12 MÊS</t>
  </si>
  <si>
    <t>BDI»</t>
  </si>
  <si>
    <t>MOBILIZAÇÃO E DESMOBILIZAÇÃO DE OBRA - PARA OBRAS EXECUTADAS EM CENTROS URBANOS OU PRÓXIMOS DE CENTROS URBANOS - CONF. DEMOSTRATIVO EM ANEXO</t>
  </si>
  <si>
    <t>ADMINISTRAÇÃO LOCAL -  CONF. DEMOSTRATIVO EM ANEXO</t>
  </si>
  <si>
    <t>TAPUME DE CHAPA DE MADEIRA COMPENSADA (6MM) - PINTURA A CAL- APROVEITAMENTO 2 X</t>
  </si>
  <si>
    <t>ATERRO COMPACTADO COM PLACA VIBRATÓRIA</t>
  </si>
  <si>
    <t>ESCAVACAO E CARGA MATERIAL 1A CATEGORIA, UTILIZANDO TRATOR DE ESTEIRAS DE 110 A 160HP COM LAMINA, PESO OPERACIONAL * 13T E PA CARREGADEIRA COM 170 HP.</t>
  </si>
  <si>
    <t>FORRO PVC EM PLACAS COM LARGURA DE 10CM, ESPESSURA 8MM, COMP DE 6,0M,LISO, (INCLUSIVE COLOCACAO, EXCLUSIVE ESTRUTURA DE SUPORTE)</t>
  </si>
  <si>
    <t>PORTA DE MADEIRA COMPENSADA LISA PARA PINTURA, 0,90X2,10M, INCLUSO ADUELA 2A, ALIZAR 2A E DOBRADICA</t>
  </si>
  <si>
    <t>FECHADURA DE EMBUTIR COMPLETA, PARA PORTAS EXTERNAS, PADRAO DE ACABAMENTO POPULAR</t>
  </si>
  <si>
    <t>JANELA ALUMINIO DE CORRER, VENEZIANA, SEM BANDEIRA, LINHA 25</t>
  </si>
  <si>
    <t>PINTURA LATEX PVA AMBIENTES INTERNOS, DUAS DEMAOS</t>
  </si>
  <si>
    <t>INSTALAÇÕES DE SPDCA</t>
  </si>
  <si>
    <t>CENTRAL DE ALARME DE INCÊNDIO ENDEREÇÁVEL, COM NO MÍNIMO 2 LAÇOS PARA 20 PONTOS DE ACIONAMENTO CADA LAÇO E 1 LAÇO DE SAÍDA, ALIMENTAÇÃO EXTERNA 22OV , EM CONFORMIDADE COM A NBR 9441</t>
  </si>
  <si>
    <t>ACIONADOR DE ALARME TIPO QUEBRA VIDRO , GRAU DE PROTEÇÃO IP55, COM SIRENE</t>
  </si>
  <si>
    <t>INSTALAÇÕES DE INCÊNDIO</t>
  </si>
  <si>
    <t xml:space="preserve">ABRIGO PARA HIDRANTE, 75X45X17CM, COM REGISTRO GLOBO ANGULAR 45º 2.1/2 ", ADAPTADOR STORZ 2.1/2", MANGUEIRA DE INCÊNDIO 15M, REDUÇÃO  2.1/2X1.1/2" E ESGUICHO EM LATÃO 1.1/2" - FORNECIMENTO E INSTALAÇÃO </t>
  </si>
  <si>
    <t>CHAVE PARA CONEXÕES DE ENGATE RÁPIDO, (STORZ), 63 x 38MM</t>
  </si>
  <si>
    <t>EXTINTOR DE INCÊNDIO TIPO PÓ QUÍMICO 2-A:20-B:C, CAPACIDADE 6 KG</t>
  </si>
  <si>
    <t>BASE DECORATIVA PARA EXTINTORES</t>
  </si>
  <si>
    <t>PLACA FOTOLUMINESCENTE "S1" OU "S2"- 380 X 190 MM</t>
  </si>
  <si>
    <t>MANGUEIRA DE FIBRA SINTÉTICA E BORRACHA D = 38 MM, 15 M</t>
  </si>
  <si>
    <t>TUBO DE AÇO GALVANIZADO, SEM CONEXÕES COM COSTURA Ø65MM (2.1/2") - FORNECIMENTO E INSTALAÇÃO</t>
  </si>
  <si>
    <t>TAMPÃO DE FERRO FUNDIDO PARA POÇO DE VISITA 1:3</t>
  </si>
  <si>
    <t>GRAMA BATATAIS EM PLACAS</t>
  </si>
  <si>
    <t>CARGA MANUAL DE ENTULHO EM CAMINHAO BASCULANTE 6 M3, INCLUSIVE TRANSPORTE DE MATERIAL-BOTA-FORA, DMT 10 KM</t>
  </si>
  <si>
    <t>ALVENARIA EM TIJOLO CERAMICO FURADO 10X20X20CM, 1/2 VEZ, ASSENTADO EM ARGAMASSA TRACO 1:5 (CIMENTO E AREIA), E=1CM</t>
  </si>
  <si>
    <t>REVESTIMENTO  INTERNO/EXTERNO</t>
  </si>
  <si>
    <t>PINTURA  INTERNO/EXTERNO</t>
  </si>
  <si>
    <t>PISO EM CARPETE SINTETICA ESPESSURA 7MM, PASTILHADO, ASSENTADO EM COLA</t>
  </si>
  <si>
    <t>PORTA DE MADEIRA COMPENSADA LISA PARA PINTURA, 1,90X2,10M, INCLUSO ADUELA 2A, ALIZAR 2A E DOBRADICA</t>
  </si>
  <si>
    <t>PISO CIMENTADO DESEMPENADO E FELTRADO, ARGAMASSA 1:3, JUNTAS PL 17 X 30 E = 3 CM, COM JUNTA DE 1 X 1 M ,INCLUSIVE CONTRA PISO DE 5CM , INCLUSIVE  PINTURA ACRÍLICA SOBRE PISOS CIMENTADOS</t>
  </si>
  <si>
    <t>ALVENARIA DE BLOCOS DE CONCRETO VEDACAO 9X19X39CM, ESPESSURA 9CM, ASSENTADOS COM ARGAMASSA TRACO 1:0,5:11 (CIMENTO, CAL E AREIA)</t>
  </si>
  <si>
    <t xml:space="preserve"> CONCLUSÃO E LIMPEZA DA OBRA</t>
  </si>
  <si>
    <t>SOLDA EXOTÉRMICA MOLDE SCI-50-3</t>
  </si>
  <si>
    <t>CABO COAXIAL RG-59, IMPEDÂNCIA 75 OHM, CONDUTOR EM FIO DE COBRE NU, BLINDAGEM TRANÇA FORMADA POR FIOS DE COBRE MALHA 90%</t>
  </si>
  <si>
    <t>DISJUNTOR TERMOMAGNETICO TRIPOLAR PADRAO NEMA (AMERICANO) 60 A 100A 240V, FORNECIMENTO E INSTALACAO</t>
  </si>
  <si>
    <t>DISJUNTOR TERMOMAGNETICO TRIPOLAR PADRAO NEMA (AMERICANO)  10 A 50A 240V, FORNECIMENTO E INSTALACAO</t>
  </si>
  <si>
    <t>DISJUNTOR TERMOMAGNETICO BIPOLAR PADRAO NEMA (AMERICANO)  10 A 50A 240V, FORNECIMENTO E INSTALACAO</t>
  </si>
  <si>
    <t>MANGUEIRA PVC FLEXÍVEL CORRUGADO D = 1/2"</t>
  </si>
  <si>
    <t>MURETA DE TIJOLO COMUM ESP. = 15CM, H = 130 CM, A REVESTIR</t>
  </si>
  <si>
    <t>LUMINÁRIA REFLETORA PARA ILUMINAÇÃO PÚBLICA COM LÂMPADA VAPOR DE MERCÚRIO, 3 REFLETORES DE 400W EM POSTE DE CONCRETO COM 11 M DE ALTURA (COMPLETA)</t>
  </si>
  <si>
    <t>PROJETOR EXTERNO PARA LÂMPADA A VAPOR DE MERCÚRIO DE IODETO METÁLICO OU DE SÓDIO, COM ÂNGULO REGULÁVEL,COM ALOJAMENTO PARA REATOR, COMPLETO</t>
  </si>
  <si>
    <t>2.4</t>
  </si>
  <si>
    <t>2.5</t>
  </si>
  <si>
    <t>2.6</t>
  </si>
  <si>
    <t>2.7</t>
  </si>
  <si>
    <t>2.8</t>
  </si>
  <si>
    <t>2.9</t>
  </si>
  <si>
    <t>4.3</t>
  </si>
  <si>
    <t>4.4</t>
  </si>
  <si>
    <t>4.5</t>
  </si>
  <si>
    <t>4.6</t>
  </si>
  <si>
    <t>4.7</t>
  </si>
  <si>
    <t>4.8</t>
  </si>
  <si>
    <t>4.9</t>
  </si>
  <si>
    <t>6.0</t>
  </si>
  <si>
    <t>6.1</t>
  </si>
  <si>
    <t>6.2</t>
  </si>
  <si>
    <t>6.3</t>
  </si>
  <si>
    <t>6.4</t>
  </si>
  <si>
    <t>6.5</t>
  </si>
  <si>
    <t>6.6</t>
  </si>
  <si>
    <t>7.0</t>
  </si>
  <si>
    <t>7.1</t>
  </si>
  <si>
    <t>7.2</t>
  </si>
  <si>
    <t>7.3</t>
  </si>
  <si>
    <t>7.4</t>
  </si>
  <si>
    <t>7.5</t>
  </si>
  <si>
    <t>8.0</t>
  </si>
  <si>
    <t>8.1</t>
  </si>
  <si>
    <t>8.2</t>
  </si>
  <si>
    <t>8.3</t>
  </si>
  <si>
    <t>8.4</t>
  </si>
  <si>
    <t>8.5</t>
  </si>
  <si>
    <t>8.6</t>
  </si>
  <si>
    <t>9.0</t>
  </si>
  <si>
    <t>9.1</t>
  </si>
  <si>
    <t>9.2</t>
  </si>
  <si>
    <t>9.3</t>
  </si>
  <si>
    <t>9.4</t>
  </si>
  <si>
    <t>9.5</t>
  </si>
  <si>
    <t>9.6</t>
  </si>
  <si>
    <t>PESQUISA DE MERCADO</t>
  </si>
  <si>
    <t>10.0</t>
  </si>
  <si>
    <t>10.01</t>
  </si>
  <si>
    <t>10.01.01</t>
  </si>
  <si>
    <t>10.01.02</t>
  </si>
  <si>
    <t>10.01.03</t>
  </si>
  <si>
    <t>10.01.04</t>
  </si>
  <si>
    <t>10.02</t>
  </si>
  <si>
    <t>10.02.01</t>
  </si>
  <si>
    <t>10.02.02</t>
  </si>
  <si>
    <t>10.03</t>
  </si>
  <si>
    <t>10.03.01</t>
  </si>
  <si>
    <t>10.04</t>
  </si>
  <si>
    <t>10.04.01</t>
  </si>
  <si>
    <t>10.04.02</t>
  </si>
  <si>
    <t>11.00</t>
  </si>
  <si>
    <t>11.01</t>
  </si>
  <si>
    <t>11.01.01</t>
  </si>
  <si>
    <t>11.01.02</t>
  </si>
  <si>
    <t>11.01.03</t>
  </si>
  <si>
    <t>11.02</t>
  </si>
  <si>
    <t>11.02.01</t>
  </si>
  <si>
    <t>11.02.02</t>
  </si>
  <si>
    <t>12.00</t>
  </si>
  <si>
    <t>12.01</t>
  </si>
  <si>
    <t>12.01.01</t>
  </si>
  <si>
    <t>12.01.02</t>
  </si>
  <si>
    <t>12.01.03</t>
  </si>
  <si>
    <t>12.02</t>
  </si>
  <si>
    <t>12.02.01</t>
  </si>
  <si>
    <t>12.02.02</t>
  </si>
  <si>
    <t>12.02.03</t>
  </si>
  <si>
    <t>12.03</t>
  </si>
  <si>
    <t>12.03.01</t>
  </si>
  <si>
    <t>12.03.02</t>
  </si>
  <si>
    <t>13.00</t>
  </si>
  <si>
    <t>13.01</t>
  </si>
  <si>
    <t>13.02</t>
  </si>
  <si>
    <t>13.03</t>
  </si>
  <si>
    <t>13.04</t>
  </si>
  <si>
    <t>13.05</t>
  </si>
  <si>
    <t>13.06</t>
  </si>
  <si>
    <t>13.07</t>
  </si>
  <si>
    <t>13.08</t>
  </si>
  <si>
    <t>13.09</t>
  </si>
  <si>
    <t>13.10</t>
  </si>
  <si>
    <t>13.11</t>
  </si>
  <si>
    <t>13.12</t>
  </si>
  <si>
    <t>13.13</t>
  </si>
  <si>
    <t>13.14</t>
  </si>
  <si>
    <t>13.15</t>
  </si>
  <si>
    <t>13.16</t>
  </si>
  <si>
    <t>13.17</t>
  </si>
  <si>
    <t>13.18</t>
  </si>
  <si>
    <t>13.19</t>
  </si>
  <si>
    <t>13.20</t>
  </si>
  <si>
    <t>13.21</t>
  </si>
  <si>
    <t>13.22</t>
  </si>
  <si>
    <t>13.23</t>
  </si>
  <si>
    <t>13.24</t>
  </si>
  <si>
    <t>13.25</t>
  </si>
  <si>
    <t>13.26</t>
  </si>
  <si>
    <t>13.27</t>
  </si>
  <si>
    <t>13.28</t>
  </si>
  <si>
    <t>13.29</t>
  </si>
  <si>
    <t>13.30</t>
  </si>
  <si>
    <t>13.31</t>
  </si>
  <si>
    <t>13.32</t>
  </si>
  <si>
    <t>13.33</t>
  </si>
  <si>
    <t>13.34</t>
  </si>
  <si>
    <t>13.35</t>
  </si>
  <si>
    <t>13.36</t>
  </si>
  <si>
    <t>13.37</t>
  </si>
  <si>
    <t>14.00</t>
  </si>
  <si>
    <t>14.01</t>
  </si>
  <si>
    <t>14.02</t>
  </si>
  <si>
    <t>14.03</t>
  </si>
  <si>
    <t>14.04</t>
  </si>
  <si>
    <t>14.05</t>
  </si>
  <si>
    <t>14.06</t>
  </si>
  <si>
    <t>14.07</t>
  </si>
  <si>
    <t>14.08</t>
  </si>
  <si>
    <t>14.09</t>
  </si>
  <si>
    <t>14.10</t>
  </si>
  <si>
    <t>14.11</t>
  </si>
  <si>
    <t>14.12</t>
  </si>
  <si>
    <t>14.13</t>
  </si>
  <si>
    <t>14.14</t>
  </si>
  <si>
    <t>14.15</t>
  </si>
  <si>
    <t>14.16</t>
  </si>
  <si>
    <t>15.00</t>
  </si>
  <si>
    <t>15.01</t>
  </si>
  <si>
    <t>15.02</t>
  </si>
  <si>
    <t>15.03</t>
  </si>
  <si>
    <t>15.04</t>
  </si>
  <si>
    <t>15.05</t>
  </si>
  <si>
    <t>15.06</t>
  </si>
  <si>
    <t>15.07</t>
  </si>
  <si>
    <t>15.08</t>
  </si>
  <si>
    <t>16.00</t>
  </si>
  <si>
    <t>16.01</t>
  </si>
  <si>
    <t>16.02</t>
  </si>
  <si>
    <t>16.03</t>
  </si>
  <si>
    <t>16.04</t>
  </si>
  <si>
    <t>16.05</t>
  </si>
  <si>
    <t>16.06</t>
  </si>
  <si>
    <t>16.07</t>
  </si>
  <si>
    <t>16.08</t>
  </si>
  <si>
    <t>16.09</t>
  </si>
  <si>
    <t>16.10</t>
  </si>
  <si>
    <t>16.11</t>
  </si>
  <si>
    <t>16.12</t>
  </si>
  <si>
    <t>16.13</t>
  </si>
  <si>
    <t>16.14</t>
  </si>
  <si>
    <t>16.15</t>
  </si>
  <si>
    <t>17.00</t>
  </si>
  <si>
    <t>17.01</t>
  </si>
  <si>
    <t>17.02</t>
  </si>
  <si>
    <t>17.03</t>
  </si>
  <si>
    <t>17.04</t>
  </si>
  <si>
    <t>17.05</t>
  </si>
  <si>
    <t>18.00</t>
  </si>
  <si>
    <t>17.06</t>
  </si>
  <si>
    <t>17.07</t>
  </si>
  <si>
    <t>17.08</t>
  </si>
  <si>
    <t>17.09</t>
  </si>
  <si>
    <t>17.10</t>
  </si>
  <si>
    <t>17.11</t>
  </si>
  <si>
    <t>17.12</t>
  </si>
  <si>
    <t>17.13</t>
  </si>
  <si>
    <t>17.14</t>
  </si>
  <si>
    <t>17.15</t>
  </si>
  <si>
    <t>17.16</t>
  </si>
  <si>
    <t>17.17</t>
  </si>
  <si>
    <t>17.18</t>
  </si>
  <si>
    <t>17.19</t>
  </si>
  <si>
    <t>17.20</t>
  </si>
  <si>
    <t>17.21</t>
  </si>
  <si>
    <t>17.22</t>
  </si>
  <si>
    <t>17.23</t>
  </si>
  <si>
    <t>18.01</t>
  </si>
  <si>
    <t>18.02</t>
  </si>
  <si>
    <t>18.03</t>
  </si>
  <si>
    <t>18.04</t>
  </si>
  <si>
    <t>18.05</t>
  </si>
  <si>
    <t>18.06</t>
  </si>
  <si>
    <t>18.07</t>
  </si>
  <si>
    <t>18.08</t>
  </si>
  <si>
    <t>18.09</t>
  </si>
  <si>
    <t>18.10</t>
  </si>
  <si>
    <t>18.11</t>
  </si>
  <si>
    <t>18.12</t>
  </si>
  <si>
    <t>18.13</t>
  </si>
  <si>
    <t>19.00</t>
  </si>
  <si>
    <t>19.01</t>
  </si>
  <si>
    <t>19.02</t>
  </si>
  <si>
    <t>19.03</t>
  </si>
  <si>
    <t>19.04</t>
  </si>
  <si>
    <t>19.05</t>
  </si>
  <si>
    <t>19.06</t>
  </si>
  <si>
    <t>19.07</t>
  </si>
  <si>
    <t>19.08</t>
  </si>
  <si>
    <t>19.09</t>
  </si>
  <si>
    <t>SINAPI - 74209/001</t>
  </si>
  <si>
    <t>SINAPI - 3805/001</t>
  </si>
  <si>
    <t>SINAPI - 74242/001</t>
  </si>
  <si>
    <t>SINAPI - 74210/001</t>
  </si>
  <si>
    <t>SINAPI - 73960/001</t>
  </si>
  <si>
    <t>SINAPI - 73659-74218/001-74217/002</t>
  </si>
  <si>
    <t>SINAPI - 73784/002</t>
  </si>
  <si>
    <t>SINAPI - 74220/001</t>
  </si>
  <si>
    <t>SINAPI - 74077/001</t>
  </si>
  <si>
    <t>SINAPI - 74151/001</t>
  </si>
  <si>
    <t>SINAPI - 74140/003</t>
  </si>
  <si>
    <t>SETOP -TER-ATE-010</t>
  </si>
  <si>
    <t>SINAPI - 73447</t>
  </si>
  <si>
    <t>SINAPI - 73965/001</t>
  </si>
  <si>
    <t>SINAPI - 73964/006</t>
  </si>
  <si>
    <t>SINAPI - 74115/001</t>
  </si>
  <si>
    <t>SINAPI - 73972/001</t>
  </si>
  <si>
    <t>SINAPI - 74023/002</t>
  </si>
  <si>
    <t>SINAPI - 74157/001</t>
  </si>
  <si>
    <t>SINAPI - 74074/002</t>
  </si>
  <si>
    <t>SINAPI - 74106/001</t>
  </si>
  <si>
    <t>SINAPI - 74075/002</t>
  </si>
  <si>
    <t>SINAPI - 74254/002</t>
  </si>
  <si>
    <t>SINAPI - 74202/002</t>
  </si>
  <si>
    <t>SINAPI - 74112</t>
  </si>
  <si>
    <t>SINAPI - 73935/002</t>
  </si>
  <si>
    <t>SINAPI - 73935/001</t>
  </si>
  <si>
    <t>SINAPI - 73499</t>
  </si>
  <si>
    <t>SETOP - DIV-PED-010</t>
  </si>
  <si>
    <t>SINAPI - 73998/001</t>
  </si>
  <si>
    <t>SETOP - COB-TEL-050</t>
  </si>
  <si>
    <t>SINAPI - 72109</t>
  </si>
  <si>
    <t>SETOP - PLU-CON-005</t>
  </si>
  <si>
    <t>SINAPI - 41602</t>
  </si>
  <si>
    <t>SINAPI - 73792/1</t>
  </si>
  <si>
    <t>SINAPI - 73919/006</t>
  </si>
  <si>
    <t>SINAPI - 73829/001</t>
  </si>
  <si>
    <t>SINAPI - 73985/001</t>
  </si>
  <si>
    <t>SETOP - PIS-FAI-005</t>
  </si>
  <si>
    <t>SINAPI - 73910/001</t>
  </si>
  <si>
    <t>SINAPI - 73910/006</t>
  </si>
  <si>
    <t>SINAPI - 73910/007</t>
  </si>
  <si>
    <t>SINAPI - 74068/002</t>
  </si>
  <si>
    <t>SINAPI - 74069/001</t>
  </si>
  <si>
    <t>SINAPI - 74067/004</t>
  </si>
  <si>
    <t>SINAPI - 72117</t>
  </si>
  <si>
    <t>SINAPI - 72119</t>
  </si>
  <si>
    <t>SINAPI - 5978</t>
  </si>
  <si>
    <t>SINAPI - 73925/002</t>
  </si>
  <si>
    <t>SINAPI - 5974</t>
  </si>
  <si>
    <t>SINAPI - 73751/001</t>
  </si>
  <si>
    <t>SINAPI - 73750/001</t>
  </si>
  <si>
    <t>SINAPI - 73955/002</t>
  </si>
  <si>
    <t>SINAPI - 73954/001</t>
  </si>
  <si>
    <t>SINAPI - 73832/001</t>
  </si>
  <si>
    <t>SETO P- ELE-CAL-045</t>
  </si>
  <si>
    <t>SETOP - ELE-PER-025</t>
  </si>
  <si>
    <t>SETOP -ELE-CAN-010</t>
  </si>
  <si>
    <t>SETOP - ELE-PER-070</t>
  </si>
  <si>
    <t>SETOP -ELE-PER-080</t>
  </si>
  <si>
    <t>SINAPI - 72308</t>
  </si>
  <si>
    <t>SINAPI - 72309</t>
  </si>
  <si>
    <t>SINAPI - 55868</t>
  </si>
  <si>
    <t>SETOP - ELE-MAN-005</t>
  </si>
  <si>
    <t>SINAPI - 73860/008</t>
  </si>
  <si>
    <t>SINAPI - 73860/009</t>
  </si>
  <si>
    <t>SINAPI - 73860/10</t>
  </si>
  <si>
    <t>SINAPI - 73860/11</t>
  </si>
  <si>
    <t>SINAPI - 73860/014</t>
  </si>
  <si>
    <t>SINAPI - 73917/005</t>
  </si>
  <si>
    <t>SINAPI - 74080/001</t>
  </si>
  <si>
    <t>SINAPI - 73953/001</t>
  </si>
  <si>
    <t>SINAPI - 73953/4</t>
  </si>
  <si>
    <t>SINAPI - 73953/2</t>
  </si>
  <si>
    <t>SETOP - MUR-TIJ-025</t>
  </si>
  <si>
    <t>SETOP - ELE-LUM-075</t>
  </si>
  <si>
    <t>SETOP - ELE-POS-005</t>
  </si>
  <si>
    <t>SETOP - ELE-PRO-005</t>
  </si>
  <si>
    <t>SINAPI - 72253</t>
  </si>
  <si>
    <t>SETOP - ELE-QUA-030</t>
  </si>
  <si>
    <t>SINAPI - 74130/001</t>
  </si>
  <si>
    <t>SINAPI - 74130/004</t>
  </si>
  <si>
    <t>SINAPI - 74130/005</t>
  </si>
  <si>
    <t>SINAPI - 74130/006</t>
  </si>
  <si>
    <t>SINAPI - 74130/003</t>
  </si>
  <si>
    <t>SINAPI - 72254</t>
  </si>
  <si>
    <t xml:space="preserve">SETOP - SPDA-SOL-010 </t>
  </si>
  <si>
    <t>SETOP -SPDA-SOL-005</t>
  </si>
  <si>
    <t>SETOP - SPDA-BAR-005</t>
  </si>
  <si>
    <t>SETOP - ELE-ATE-015</t>
  </si>
  <si>
    <t>SETOP - SPDA-CON-005</t>
  </si>
  <si>
    <t>SETOP - SPDA-TER-010</t>
  </si>
  <si>
    <t>SINAPI - 73861/3</t>
  </si>
  <si>
    <t>SETOP - SPDA-ABR-005</t>
  </si>
  <si>
    <t>SINAPI - 68069</t>
  </si>
  <si>
    <t>SETOP - CAB-CAB-010</t>
  </si>
  <si>
    <t>SINAPI - 72283</t>
  </si>
  <si>
    <t>SETOP - INC-CHA-005</t>
  </si>
  <si>
    <t>SETOP - INC-EXT-016</t>
  </si>
  <si>
    <t>SETOP - INC-EXT-020</t>
  </si>
  <si>
    <t>SETOP - INC-PLA-015</t>
  </si>
  <si>
    <t>SETOP - NC-MAN-005</t>
  </si>
  <si>
    <t>SINAPI - 73786/006</t>
  </si>
  <si>
    <t>SETOP - DRE-TAM-005</t>
  </si>
  <si>
    <t>SINAPI - 72802</t>
  </si>
  <si>
    <t>SINAPI - 72808</t>
  </si>
  <si>
    <t>SINAPI - 40729</t>
  </si>
  <si>
    <t>SETOP -HID-REG-090</t>
  </si>
  <si>
    <t>SETOP -HID-REG-025</t>
  </si>
  <si>
    <t>SETOP -HID-TUB-010</t>
  </si>
  <si>
    <t>SETOP -HID-TUB-015</t>
  </si>
  <si>
    <t>SETOP -HID-TUB-025</t>
  </si>
  <si>
    <t>SETOP -HID-TUB-030</t>
  </si>
  <si>
    <t>SETOP -MET-TUB-015</t>
  </si>
  <si>
    <t>SINAPI -72547</t>
  </si>
  <si>
    <t>SINAPI -72544</t>
  </si>
  <si>
    <t>SINAPI -72541</t>
  </si>
  <si>
    <t>SINAPI -72542</t>
  </si>
  <si>
    <t>SINAPI -72561</t>
  </si>
  <si>
    <t>SINAPI -72557</t>
  </si>
  <si>
    <t>SINAPI -72562</t>
  </si>
  <si>
    <t>SINAPI -72603</t>
  </si>
  <si>
    <t>SINAPI -72630</t>
  </si>
  <si>
    <t>SINAPI -72631</t>
  </si>
  <si>
    <t>SINAPI -72628</t>
  </si>
  <si>
    <t>SINAPI -72289</t>
  </si>
  <si>
    <t>SETOP - HID-TUB-045</t>
  </si>
  <si>
    <t>SETOP -HID-TUB-050</t>
  </si>
  <si>
    <t>SETOP -HID-TUB-055</t>
  </si>
  <si>
    <t>SETOP -HID-TUB-060</t>
  </si>
  <si>
    <t>SETOP -HID-TUB-065</t>
  </si>
  <si>
    <t>SETOP -MET-DUC-005</t>
  </si>
  <si>
    <t>SETOP -ACE-PAP-005</t>
  </si>
  <si>
    <t>SETOP -ACE-BAR-005</t>
  </si>
  <si>
    <t>SETOP -ACE-BAR-015</t>
  </si>
  <si>
    <t>SETOP -ACE-BAR-020</t>
  </si>
  <si>
    <t>SETOP -BAN-ARD-005</t>
  </si>
  <si>
    <t>SETOP -PIS-CIM-020 / PIS-CON-020 - PIN-ACR-025</t>
  </si>
  <si>
    <t>SETOP -OBR-VIA-216</t>
  </si>
  <si>
    <t>SINAPI - 74193/001</t>
  </si>
  <si>
    <t>SINAPI - 6009</t>
  </si>
  <si>
    <t>SINAPI - 74234/001</t>
  </si>
  <si>
    <t>SINAPI - 73947/009</t>
  </si>
  <si>
    <t>SINAPI - 74125/002</t>
  </si>
  <si>
    <t>SINAPI - 74087/001</t>
  </si>
  <si>
    <t>SINAPI - 74195/001</t>
  </si>
  <si>
    <t>SINAPI - 73892/001</t>
  </si>
  <si>
    <t>SINAPI - 74236/001</t>
  </si>
  <si>
    <t>SINAPI - 73948/003</t>
  </si>
  <si>
    <t>SINAPI - 73948/008</t>
  </si>
  <si>
    <t>SINAPI - 73948/011</t>
  </si>
  <si>
    <t>SINAPI - 74086/001</t>
  </si>
  <si>
    <t>SINAPI - 72897 e 72900</t>
  </si>
  <si>
    <t>SETOP -ADM-ENC-005</t>
  </si>
  <si>
    <t>SETOP -ADM-APO-005</t>
  </si>
  <si>
    <t>SETOP -ADM-ENG-010</t>
  </si>
  <si>
    <t>SETOP -ADM-ENG-011</t>
  </si>
  <si>
    <t>ENGENHEIRO DE OBRAS PLENO ENG ELETRICISTA</t>
  </si>
  <si>
    <t>SETOP -ADM-TEC-010</t>
  </si>
  <si>
    <t>SETOP -MST-PCM-005</t>
  </si>
  <si>
    <t>SETOP -MST-PCM-006</t>
  </si>
  <si>
    <t>SETOP -DES-CES-005</t>
  </si>
  <si>
    <t>SETOP -DES-TRA-005</t>
  </si>
  <si>
    <t>SETOP -CON-AGU-015</t>
  </si>
  <si>
    <t>SETOP -CON-ELE-015</t>
  </si>
  <si>
    <t>SETOP -CON-ESC-015</t>
  </si>
  <si>
    <t>SETOP -CON-LIM-015</t>
  </si>
  <si>
    <t>SETOP -MST-AQU-005</t>
  </si>
  <si>
    <t>SETOP -MST-EXA-005</t>
  </si>
  <si>
    <t>SETOP -EPI-BOT-005</t>
  </si>
  <si>
    <t>SETOP -EPI-CAP-025</t>
  </si>
  <si>
    <t>SETOP -EPI-CAP-040</t>
  </si>
  <si>
    <t>SETOP -EPI-CIN-005</t>
  </si>
  <si>
    <t>SETOP -EPI-LUV-015</t>
  </si>
  <si>
    <t>SETOP -EPI-UNI-005</t>
  </si>
  <si>
    <t>SETOP -FER-CAR-015</t>
  </si>
  <si>
    <t>SETOP -FER-DIS-005</t>
  </si>
  <si>
    <t>SETOP -FER-DIS-015</t>
  </si>
  <si>
    <t>VALOR TOTAL DO ITEM</t>
  </si>
  <si>
    <t>M³</t>
  </si>
  <si>
    <t>SINAPI - 73822/002</t>
  </si>
  <si>
    <t>SINAPI - 6042</t>
  </si>
  <si>
    <t>SINAPI - 73860/010</t>
  </si>
  <si>
    <t>JOELHO PVC 90º ESGOTO 40MM - FORNECIMENTO E INSTALACAO</t>
  </si>
  <si>
    <t>TUBO PVC ESGOTO PB, INCLUSIVE CONEXÕES E SUPORTES, 40 MM</t>
  </si>
  <si>
    <t>LAJE MACICA CONCRETO FCK=25MPA E=8CM, INCL. FORMA PLASTIFICADA 18MM /  ESCORAMENTO MAD SERRADA C/REAP. 12X  E 95,0KG ACO CA-50/60 /M3</t>
  </si>
  <si>
    <t>SINAPI - 73798/001</t>
  </si>
  <si>
    <t>DUTO ESPIRAL FLEXIVEL SINGELO, POLIETILENO DE ALTA DENSIDADE REVESTIDO COM PVC COM FIO GUIA DE ACO GALVANIZADO, LANCADO DIRETO NO SOLO INCLUSIVE CONEXOES - D = 50MM (2") - CONSTRUCAO LINHA SIMPLES</t>
  </si>
  <si>
    <t xml:space="preserve">SINAPI - 73798/004 </t>
  </si>
  <si>
    <t>DUTO ESPIRAL FLEXIVEL SINGELO, POLIETILENO DE ALTA DENSIDADE REVESTIDO  COM PVC COM FIO GUIA DE ACO GALVANIZADO, LANCADO DIRETO NO SOLO INCLUSIVE CONEXOES - D = 75MM (3") - CONSTRUCAO LINHA DUPLA</t>
  </si>
  <si>
    <t xml:space="preserve">SINAPI -  73860/011 </t>
  </si>
  <si>
    <t>CABO DE COBRE ISOLADO PVC RESISTENTE A CHAMA 450/750 V 10 MM2 FORNECIMENTO E INSTALAÇÃO</t>
  </si>
  <si>
    <t>TERMINAL OU CONECTOR DE PRESSAO - PARA CABO 35MM2 - FORNECIMENTO E INSTALACAO</t>
  </si>
  <si>
    <t>BARRA PARA APOIO P.N.E. L = 40 CM (PORTA)</t>
  </si>
  <si>
    <t>SUBTOTAL SEM BDI</t>
  </si>
  <si>
    <t>SUBTOTAL COM BDI</t>
  </si>
  <si>
    <t>20.00</t>
  </si>
  <si>
    <t>20.01</t>
  </si>
  <si>
    <t>EQUIPAMENTOS</t>
  </si>
  <si>
    <t>TOTAL DE BDI</t>
  </si>
  <si>
    <t>SINAPI - 72801</t>
  </si>
  <si>
    <t>SINAPI-72798</t>
  </si>
  <si>
    <t>SETOP-HID-ADP-025</t>
  </si>
  <si>
    <t>SINAPI-73748/001</t>
  </si>
  <si>
    <t>SETOP-HID-REG-120</t>
  </si>
  <si>
    <t>SETOP-HID-REG-125</t>
  </si>
  <si>
    <t>16.16</t>
  </si>
  <si>
    <t>ADAPTADOR PVC SOLDAVEL LONGO COM FLANGES LIVRES PARA CAIXA D'AGUA 50MM X1.1/2" - FORNECIMENTO E INSTALACAO</t>
  </si>
  <si>
    <t>ADAPTADOR PVC SOLDAVEL LONGO COM FLANGES LIVRES PARA CAIXA D'AGUA 32MM X1.1/2" - FORNECIMENTO E INSTALACAO</t>
  </si>
  <si>
    <t>ADAPTADOR SOLDÁVEL DE PVC MARROM COM FLANGES E ANEL PARA CAIXA DÁGUA Ø50 MM X 1 1/2"</t>
  </si>
  <si>
    <t>FORNECIMETO E INSTALAÇÃO DE CAIXA D´ÁGUA FIBROCIMENTO100L, FORNECIMENTO E COLOCAÇÃO ( EXCLUSIVE TUBULAÇÕES E BOIA)</t>
  </si>
  <si>
    <t>REGISTRO DE ESFERA EM PVC SOLDÁVEL, Ø 50 MM</t>
  </si>
  <si>
    <t>REGISTRO DE ESFERA EM PVC SOLDÁVEL, Ø 60 MM</t>
  </si>
  <si>
    <t>SINAPI-72573</t>
  </si>
  <si>
    <t>SINAPI- 72575</t>
  </si>
  <si>
    <t>SINAPI-72576</t>
  </si>
  <si>
    <t>SINAPI-72558</t>
  </si>
  <si>
    <t>SINAPI-72581</t>
  </si>
  <si>
    <t>SETOP - HID-TUB-075</t>
  </si>
  <si>
    <t>17.24</t>
  </si>
  <si>
    <t>17.25</t>
  </si>
  <si>
    <t>17.26</t>
  </si>
  <si>
    <t>17.27</t>
  </si>
  <si>
    <t>JOELHO PVC 90° ESGOTO 25 MM X 1/2' COM BUCHA DE LATÃO - FORNECIMENTO E INSTALAÇÃO</t>
  </si>
  <si>
    <t>JOELHO PVC 90° ESGOTO 32 MM X 1/2' COM BUCHA DE LATÃO - FORNECIMENTO E INSTALAÇÃO</t>
  </si>
  <si>
    <t>JOELHO PVC SOLDAVEL 90º AGUA FRIA 25MM - FORNECIMENTO E INSTALACAO</t>
  </si>
  <si>
    <t>JOELHO PVC SOLDAVEL 90º AGUA FRIA 32MM - FORNECIMENTO E INSTALACAO</t>
  </si>
  <si>
    <t>JOELHO PVC SOLDAVEL 45º AGUA FRIA 32MM - FORNECIMENTO E INSTALACAO</t>
  </si>
  <si>
    <t>JOELHO PVC 90° ESGOTO 150 MM - FORNECIMENTO E INSTALAÇÃO</t>
  </si>
  <si>
    <t>JOELHO PVC SOLDAVEL 90º AGUA FRIA 60MM - FORNECIMENTO E INSTALACAO</t>
  </si>
  <si>
    <t>LUVA PVC ESGOTO 150MM - FORNECIMENTO E INSTALAÇÃO</t>
  </si>
  <si>
    <t>01.00</t>
  </si>
  <si>
    <t>02.00</t>
  </si>
  <si>
    <t>03.00</t>
  </si>
  <si>
    <t>04.00</t>
  </si>
  <si>
    <t>05.00</t>
  </si>
  <si>
    <t>06.00</t>
  </si>
  <si>
    <t>07.00</t>
  </si>
  <si>
    <t>08.00</t>
  </si>
  <si>
    <t>09.00</t>
  </si>
  <si>
    <t>10.00</t>
  </si>
  <si>
    <t>Pagina 03 de 03</t>
  </si>
  <si>
    <t>TOTAL SEM BDI</t>
  </si>
  <si>
    <t>TOTAL COM BDI</t>
  </si>
  <si>
    <t xml:space="preserve">MODELO ORÇAMENTO SINTÉTICO (PROPOSTA DE PREÇOS)
MUSEU E ARQUIVO HISTÓRICO
CAMPUS PRESIDENTE JUSCELINO KUBITSCHEK - DIAMANTINA - MG
 </t>
  </si>
  <si>
    <t>Ver item 8.6.4 do Edital BDI»</t>
  </si>
  <si>
    <t xml:space="preserve">ANEXO XII - MODELO COMPOSIÇÃO CUSTOS UNITÁRIOS ( PLANILHA ANALÍTICA - DEMONSTRAÇÃO PROPOSTA DE PREÇOS)
MUSEU E ARQUIVO HISTÓRICO
CAMPUS PRESIDENTE JUSCELINO KUBITSCHEK - DIAMANTINA - MG
</t>
  </si>
  <si>
    <t xml:space="preserve">
MUSEU E ARQUIVO HISTÓRICO
CAMPUS PRESIDENTE JUSCELINO KUBITSCHEK - DIAMANTINA - MG
CRONOGRAMA FISICO FINANCEIRO</t>
  </si>
</sst>
</file>

<file path=xl/styles.xml><?xml version="1.0" encoding="utf-8"?>
<styleSheet xmlns="http://schemas.openxmlformats.org/spreadsheetml/2006/main">
  <numFmts count="7">
    <numFmt numFmtId="43" formatCode="_(* #,##0.00_);_(* \(#,##0.00\);_(* &quot;-&quot;??_);_(@_)"/>
    <numFmt numFmtId="164" formatCode="_-* #,##0.00_-;\-* #,##0.00_-;_-* &quot;-&quot;??_-;_-@_-"/>
    <numFmt numFmtId="165" formatCode="0_ ;\-0\ "/>
    <numFmt numFmtId="166" formatCode="_-* #,##0.0000000_-;\-* #,##0.0000000_-;_-* &quot;-&quot;??_-;_-@_-"/>
    <numFmt numFmtId="167" formatCode="_(* #,##0.000_);_(* \(#,##0.000\);_(* &quot;-&quot;??_);_(@_)"/>
    <numFmt numFmtId="168" formatCode="_(* #,##0_);_(* \(#,##0\);_(* \-_);_(@_)"/>
    <numFmt numFmtId="169" formatCode="0.00000000"/>
  </numFmts>
  <fonts count="1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9"/>
      <name val="Calibri"/>
      <family val="2"/>
      <scheme val="minor"/>
    </font>
    <font>
      <sz val="10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2" fillId="0" borderId="0"/>
    <xf numFmtId="43" fontId="3" fillId="0" borderId="0" applyFill="0" applyBorder="0" applyAlignment="0" applyProtection="0"/>
    <xf numFmtId="43" fontId="3" fillId="0" borderId="0" applyFill="0" applyBorder="0" applyAlignment="0" applyProtection="0"/>
  </cellStyleXfs>
  <cellXfs count="431">
    <xf numFmtId="0" fontId="0" fillId="0" borderId="0" xfId="0"/>
    <xf numFmtId="10" fontId="7" fillId="2" borderId="2" xfId="0" applyNumberFormat="1" applyFont="1" applyFill="1" applyBorder="1" applyAlignment="1">
      <alignment horizontal="center"/>
    </xf>
    <xf numFmtId="43" fontId="7" fillId="0" borderId="2" xfId="3" applyFont="1" applyBorder="1"/>
    <xf numFmtId="0" fontId="7" fillId="0" borderId="6" xfId="0" applyFont="1" applyBorder="1" applyAlignment="1">
      <alignment horizontal="center"/>
    </xf>
    <xf numFmtId="10" fontId="7" fillId="2" borderId="11" xfId="3" applyNumberFormat="1" applyFont="1" applyFill="1" applyBorder="1" applyAlignment="1">
      <alignment horizontal="center"/>
    </xf>
    <xf numFmtId="43" fontId="7" fillId="0" borderId="4" xfId="3" applyFont="1" applyBorder="1"/>
    <xf numFmtId="0" fontId="7" fillId="0" borderId="9" xfId="0" applyFont="1" applyBorder="1" applyAlignment="1">
      <alignment horizontal="center"/>
    </xf>
    <xf numFmtId="43" fontId="7" fillId="0" borderId="8" xfId="3" applyFont="1" applyBorder="1"/>
    <xf numFmtId="9" fontId="7" fillId="2" borderId="11" xfId="3" applyNumberFormat="1" applyFont="1" applyFill="1" applyBorder="1" applyAlignment="1">
      <alignment horizontal="center"/>
    </xf>
    <xf numFmtId="10" fontId="7" fillId="2" borderId="11" xfId="1" applyNumberFormat="1" applyFont="1" applyFill="1" applyBorder="1" applyAlignment="1">
      <alignment horizontal="center"/>
    </xf>
    <xf numFmtId="10" fontId="7" fillId="2" borderId="7" xfId="3" applyNumberFormat="1" applyFont="1" applyFill="1" applyBorder="1" applyAlignment="1">
      <alignment horizontal="center"/>
    </xf>
    <xf numFmtId="0" fontId="9" fillId="0" borderId="0" xfId="0" applyFont="1" applyBorder="1"/>
    <xf numFmtId="0" fontId="7" fillId="0" borderId="0" xfId="0" applyFont="1" applyBorder="1"/>
    <xf numFmtId="0" fontId="7" fillId="0" borderId="32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49" fontId="8" fillId="0" borderId="24" xfId="0" applyNumberFormat="1" applyFont="1" applyBorder="1" applyAlignment="1">
      <alignment horizontal="center"/>
    </xf>
    <xf numFmtId="0" fontId="9" fillId="0" borderId="13" xfId="0" applyFont="1" applyBorder="1"/>
    <xf numFmtId="43" fontId="10" fillId="0" borderId="0" xfId="0" applyNumberFormat="1" applyFont="1" applyBorder="1"/>
    <xf numFmtId="10" fontId="7" fillId="2" borderId="25" xfId="1" applyNumberFormat="1" applyFont="1" applyFill="1" applyBorder="1" applyAlignment="1">
      <alignment horizontal="center"/>
    </xf>
    <xf numFmtId="43" fontId="7" fillId="2" borderId="18" xfId="3" applyFont="1" applyFill="1" applyBorder="1" applyAlignment="1">
      <alignment horizontal="center"/>
    </xf>
    <xf numFmtId="10" fontId="7" fillId="2" borderId="18" xfId="3" applyNumberFormat="1" applyFont="1" applyFill="1" applyBorder="1" applyAlignment="1">
      <alignment horizontal="center"/>
    </xf>
    <xf numFmtId="10" fontId="7" fillId="2" borderId="37" xfId="0" applyNumberFormat="1" applyFont="1" applyFill="1" applyBorder="1" applyAlignment="1">
      <alignment horizontal="center"/>
    </xf>
    <xf numFmtId="10" fontId="7" fillId="2" borderId="22" xfId="0" applyNumberFormat="1" applyFont="1" applyFill="1" applyBorder="1" applyAlignment="1">
      <alignment horizontal="center"/>
    </xf>
    <xf numFmtId="43" fontId="7" fillId="0" borderId="22" xfId="3" applyFont="1" applyBorder="1"/>
    <xf numFmtId="43" fontId="7" fillId="0" borderId="15" xfId="3" applyFont="1" applyBorder="1"/>
    <xf numFmtId="10" fontId="7" fillId="3" borderId="2" xfId="4" applyNumberFormat="1" applyFont="1" applyFill="1" applyBorder="1" applyAlignment="1">
      <alignment horizontal="center"/>
    </xf>
    <xf numFmtId="10" fontId="7" fillId="2" borderId="2" xfId="4" applyNumberFormat="1" applyFont="1" applyFill="1" applyBorder="1" applyAlignment="1">
      <alignment horizontal="center"/>
    </xf>
    <xf numFmtId="4" fontId="7" fillId="3" borderId="2" xfId="0" applyNumberFormat="1" applyFont="1" applyFill="1" applyBorder="1" applyAlignment="1"/>
    <xf numFmtId="10" fontId="7" fillId="0" borderId="2" xfId="4" applyNumberFormat="1" applyFont="1" applyFill="1" applyBorder="1" applyAlignment="1">
      <alignment horizontal="center"/>
    </xf>
    <xf numFmtId="10" fontId="7" fillId="3" borderId="22" xfId="4" applyNumberFormat="1" applyFont="1" applyFill="1" applyBorder="1" applyAlignment="1">
      <alignment horizontal="center"/>
    </xf>
    <xf numFmtId="10" fontId="7" fillId="2" borderId="22" xfId="4" applyNumberFormat="1" applyFont="1" applyFill="1" applyBorder="1" applyAlignment="1">
      <alignment horizontal="center"/>
    </xf>
    <xf numFmtId="4" fontId="7" fillId="3" borderId="22" xfId="0" applyNumberFormat="1" applyFont="1" applyFill="1" applyBorder="1" applyAlignment="1"/>
    <xf numFmtId="10" fontId="7" fillId="0" borderId="22" xfId="4" applyNumberFormat="1" applyFont="1" applyFill="1" applyBorder="1" applyAlignment="1">
      <alignment horizontal="center"/>
    </xf>
    <xf numFmtId="4" fontId="9" fillId="0" borderId="0" xfId="0" applyNumberFormat="1" applyFont="1" applyBorder="1"/>
    <xf numFmtId="4" fontId="9" fillId="0" borderId="31" xfId="0" applyNumberFormat="1" applyFont="1" applyBorder="1"/>
    <xf numFmtId="4" fontId="7" fillId="0" borderId="15" xfId="0" applyNumberFormat="1" applyFont="1" applyBorder="1" applyAlignment="1">
      <alignment horizontal="center"/>
    </xf>
    <xf numFmtId="4" fontId="7" fillId="0" borderId="15" xfId="3" applyNumberFormat="1" applyFont="1" applyBorder="1"/>
    <xf numFmtId="4" fontId="7" fillId="2" borderId="33" xfId="0" applyNumberFormat="1" applyFont="1" applyFill="1" applyBorder="1" applyAlignment="1">
      <alignment horizontal="center"/>
    </xf>
    <xf numFmtId="4" fontId="7" fillId="2" borderId="15" xfId="0" applyNumberFormat="1" applyFont="1" applyFill="1" applyBorder="1" applyAlignment="1">
      <alignment horizontal="center"/>
    </xf>
    <xf numFmtId="4" fontId="7" fillId="0" borderId="16" xfId="3" applyNumberFormat="1" applyFont="1" applyBorder="1"/>
    <xf numFmtId="4" fontId="7" fillId="0" borderId="11" xfId="3" applyNumberFormat="1" applyFont="1" applyBorder="1" applyAlignment="1">
      <alignment horizontal="center"/>
    </xf>
    <xf numFmtId="4" fontId="7" fillId="2" borderId="7" xfId="3" applyNumberFormat="1" applyFont="1" applyFill="1" applyBorder="1" applyAlignment="1">
      <alignment horizontal="center"/>
    </xf>
    <xf numFmtId="4" fontId="7" fillId="0" borderId="1" xfId="0" applyNumberFormat="1" applyFont="1" applyBorder="1" applyAlignment="1">
      <alignment horizontal="center"/>
    </xf>
    <xf numFmtId="4" fontId="7" fillId="0" borderId="1" xfId="3" applyNumberFormat="1" applyFont="1" applyBorder="1"/>
    <xf numFmtId="4" fontId="7" fillId="2" borderId="1" xfId="0" applyNumberFormat="1" applyFont="1" applyFill="1" applyBorder="1" applyAlignment="1">
      <alignment horizontal="center"/>
    </xf>
    <xf numFmtId="4" fontId="7" fillId="2" borderId="1" xfId="3" applyNumberFormat="1" applyFont="1" applyFill="1" applyBorder="1"/>
    <xf numFmtId="4" fontId="7" fillId="2" borderId="3" xfId="3" applyNumberFormat="1" applyFont="1" applyFill="1" applyBorder="1"/>
    <xf numFmtId="4" fontId="7" fillId="2" borderId="35" xfId="3" applyNumberFormat="1" applyFont="1" applyFill="1" applyBorder="1"/>
    <xf numFmtId="4" fontId="7" fillId="0" borderId="12" xfId="0" applyNumberFormat="1" applyFont="1" applyBorder="1" applyAlignment="1">
      <alignment horizontal="center"/>
    </xf>
    <xf numFmtId="4" fontId="8" fillId="0" borderId="12" xfId="3" applyNumberFormat="1" applyFont="1" applyBorder="1"/>
    <xf numFmtId="4" fontId="7" fillId="2" borderId="12" xfId="0" applyNumberFormat="1" applyFont="1" applyFill="1" applyBorder="1" applyAlignment="1">
      <alignment horizontal="center"/>
    </xf>
    <xf numFmtId="4" fontId="8" fillId="2" borderId="12" xfId="3" applyNumberFormat="1" applyFont="1" applyFill="1" applyBorder="1"/>
    <xf numFmtId="4" fontId="8" fillId="2" borderId="36" xfId="3" applyNumberFormat="1" applyFont="1" applyFill="1" applyBorder="1"/>
    <xf numFmtId="4" fontId="7" fillId="0" borderId="37" xfId="0" applyNumberFormat="1" applyFont="1" applyBorder="1" applyAlignment="1">
      <alignment horizontal="center"/>
    </xf>
    <xf numFmtId="10" fontId="7" fillId="2" borderId="19" xfId="3" applyNumberFormat="1" applyFont="1" applyFill="1" applyBorder="1" applyAlignment="1">
      <alignment horizontal="center"/>
    </xf>
    <xf numFmtId="0" fontId="17" fillId="0" borderId="2" xfId="0" applyFont="1" applyBorder="1" applyAlignment="1">
      <alignment wrapText="1"/>
    </xf>
    <xf numFmtId="164" fontId="17" fillId="0" borderId="2" xfId="2" applyFont="1" applyBorder="1" applyAlignment="1">
      <alignment horizontal="center" vertical="center" wrapText="1"/>
    </xf>
    <xf numFmtId="164" fontId="17" fillId="0" borderId="2" xfId="2" applyFont="1" applyFill="1" applyBorder="1" applyAlignment="1">
      <alignment wrapText="1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6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vertical="center" wrapText="1"/>
    </xf>
    <xf numFmtId="0" fontId="17" fillId="0" borderId="2" xfId="0" applyNumberFormat="1" applyFont="1" applyFill="1" applyBorder="1" applyAlignment="1" applyProtection="1">
      <alignment horizontal="center" vertical="center" wrapText="1" shrinkToFit="1"/>
      <protection locked="0"/>
    </xf>
    <xf numFmtId="0" fontId="17" fillId="0" borderId="2" xfId="0" applyNumberFormat="1" applyFont="1" applyFill="1" applyBorder="1" applyAlignment="1" applyProtection="1">
      <alignment horizontal="left" vertical="center" wrapText="1"/>
      <protection locked="0"/>
    </xf>
    <xf numFmtId="1" fontId="17" fillId="0" borderId="2" xfId="0" applyNumberFormat="1" applyFont="1" applyFill="1" applyBorder="1" applyAlignment="1" applyProtection="1">
      <alignment horizontal="center" vertical="center" wrapText="1"/>
    </xf>
    <xf numFmtId="1" fontId="17" fillId="0" borderId="2" xfId="0" applyNumberFormat="1" applyFont="1" applyFill="1" applyBorder="1" applyAlignment="1" applyProtection="1">
      <alignment horizontal="left" vertical="center" wrapText="1"/>
    </xf>
    <xf numFmtId="0" fontId="17" fillId="0" borderId="2" xfId="0" applyNumberFormat="1" applyFont="1" applyFill="1" applyBorder="1" applyAlignment="1" applyProtection="1">
      <alignment horizontal="center" vertical="center" wrapText="1"/>
    </xf>
    <xf numFmtId="164" fontId="17" fillId="0" borderId="2" xfId="2" applyFont="1" applyBorder="1" applyAlignment="1">
      <alignment vertical="center" wrapText="1"/>
    </xf>
    <xf numFmtId="164" fontId="17" fillId="0" borderId="2" xfId="2" applyFont="1" applyBorder="1"/>
    <xf numFmtId="164" fontId="17" fillId="0" borderId="2" xfId="2" applyFont="1" applyBorder="1" applyAlignment="1">
      <alignment wrapText="1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16" fillId="5" borderId="2" xfId="0" applyFont="1" applyFill="1" applyBorder="1" applyAlignment="1">
      <alignment vertical="center" wrapText="1"/>
    </xf>
    <xf numFmtId="164" fontId="17" fillId="0" borderId="2" xfId="2" applyFont="1" applyFill="1" applyBorder="1" applyAlignment="1">
      <alignment vertical="center" wrapText="1"/>
    </xf>
    <xf numFmtId="0" fontId="17" fillId="0" borderId="2" xfId="5" applyNumberFormat="1" applyFont="1" applyFill="1" applyBorder="1" applyAlignment="1" applyProtection="1">
      <alignment horizontal="center" vertical="center" shrinkToFit="1"/>
    </xf>
    <xf numFmtId="0" fontId="6" fillId="0" borderId="2" xfId="0" applyFont="1" applyBorder="1" applyAlignment="1">
      <alignment horizontal="center" vertical="center"/>
    </xf>
    <xf numFmtId="0" fontId="17" fillId="0" borderId="2" xfId="5" applyFont="1" applyBorder="1" applyAlignment="1">
      <alignment horizontal="center" vertical="center"/>
    </xf>
    <xf numFmtId="0" fontId="17" fillId="0" borderId="2" xfId="5" applyNumberFormat="1" applyFont="1" applyFill="1" applyBorder="1" applyAlignment="1" applyProtection="1">
      <alignment horizontal="center" vertical="center" wrapText="1" shrinkToFit="1"/>
    </xf>
    <xf numFmtId="0" fontId="16" fillId="3" borderId="2" xfId="0" applyFont="1" applyFill="1" applyBorder="1" applyAlignment="1">
      <alignment horizontal="center" vertical="center" wrapText="1"/>
    </xf>
    <xf numFmtId="0" fontId="17" fillId="3" borderId="2" xfId="5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5" fillId="3" borderId="2" xfId="5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5" fillId="3" borderId="2" xfId="5" applyNumberFormat="1" applyFont="1" applyFill="1" applyBorder="1" applyAlignment="1" applyProtection="1">
      <alignment horizontal="center" vertical="center" shrinkToFit="1"/>
    </xf>
    <xf numFmtId="0" fontId="15" fillId="3" borderId="2" xfId="0" applyNumberFormat="1" applyFont="1" applyFill="1" applyBorder="1" applyAlignment="1" applyProtection="1">
      <alignment horizontal="center" vertical="center" shrinkToFit="1"/>
    </xf>
    <xf numFmtId="0" fontId="17" fillId="0" borderId="2" xfId="0" applyNumberFormat="1" applyFont="1" applyFill="1" applyBorder="1" applyAlignment="1" applyProtection="1">
      <alignment horizontal="center" vertical="center" shrinkToFit="1"/>
    </xf>
    <xf numFmtId="0" fontId="17" fillId="5" borderId="2" xfId="5" applyFont="1" applyFill="1" applyBorder="1" applyAlignment="1">
      <alignment horizontal="center" vertical="center"/>
    </xf>
    <xf numFmtId="0" fontId="15" fillId="3" borderId="2" xfId="5" applyNumberFormat="1" applyFont="1" applyFill="1" applyBorder="1" applyAlignment="1" applyProtection="1">
      <alignment horizontal="center" vertical="center"/>
    </xf>
    <xf numFmtId="0" fontId="15" fillId="3" borderId="2" xfId="5" applyNumberFormat="1" applyFont="1" applyFill="1" applyBorder="1" applyAlignment="1" applyProtection="1">
      <alignment horizontal="left" vertical="center"/>
    </xf>
    <xf numFmtId="0" fontId="17" fillId="3" borderId="2" xfId="5" applyNumberFormat="1" applyFont="1" applyFill="1" applyBorder="1" applyAlignment="1" applyProtection="1">
      <alignment horizontal="center" vertical="center" wrapText="1" shrinkToFit="1"/>
    </xf>
    <xf numFmtId="164" fontId="17" fillId="3" borderId="2" xfId="2" applyFont="1" applyFill="1" applyBorder="1" applyAlignment="1">
      <alignment horizontal="center" vertical="center" wrapText="1"/>
    </xf>
    <xf numFmtId="165" fontId="17" fillId="3" borderId="2" xfId="2" applyNumberFormat="1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7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1" fontId="17" fillId="3" borderId="2" xfId="0" applyNumberFormat="1" applyFont="1" applyFill="1" applyBorder="1" applyAlignment="1" applyProtection="1">
      <alignment horizontal="center" vertical="center" wrapText="1"/>
    </xf>
    <xf numFmtId="164" fontId="17" fillId="3" borderId="2" xfId="2" applyFont="1" applyFill="1" applyBorder="1" applyAlignment="1" applyProtection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5" fillId="3" borderId="2" xfId="5" applyNumberFormat="1" applyFont="1" applyFill="1" applyBorder="1" applyAlignment="1" applyProtection="1">
      <alignment horizontal="center" vertical="center" wrapText="1" shrinkToFit="1"/>
    </xf>
    <xf numFmtId="0" fontId="17" fillId="3" borderId="2" xfId="5" applyFont="1" applyFill="1" applyBorder="1" applyAlignment="1">
      <alignment horizontal="center" vertical="center" wrapText="1"/>
    </xf>
    <xf numFmtId="0" fontId="15" fillId="3" borderId="2" xfId="5" applyFont="1" applyFill="1" applyBorder="1" applyAlignment="1">
      <alignment horizontal="center" vertical="center" wrapText="1"/>
    </xf>
    <xf numFmtId="0" fontId="15" fillId="3" borderId="2" xfId="0" applyNumberFormat="1" applyFont="1" applyFill="1" applyBorder="1" applyAlignment="1" applyProtection="1">
      <alignment horizontal="center" vertical="center" wrapText="1" shrinkToFit="1"/>
    </xf>
    <xf numFmtId="0" fontId="0" fillId="0" borderId="2" xfId="0" applyFont="1" applyBorder="1" applyAlignment="1">
      <alignment horizontal="center" vertical="center" wrapText="1"/>
    </xf>
    <xf numFmtId="0" fontId="0" fillId="5" borderId="2" xfId="0" applyFont="1" applyFill="1" applyBorder="1" applyAlignment="1">
      <alignment horizontal="center" vertical="center" wrapText="1"/>
    </xf>
    <xf numFmtId="0" fontId="17" fillId="0" borderId="2" xfId="5" applyFont="1" applyBorder="1" applyAlignment="1">
      <alignment horizontal="center" vertical="center" wrapText="1"/>
    </xf>
    <xf numFmtId="0" fontId="17" fillId="0" borderId="2" xfId="0" quotePrefix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vertical="center"/>
    </xf>
    <xf numFmtId="0" fontId="17" fillId="3" borderId="11" xfId="0" applyFont="1" applyFill="1" applyBorder="1" applyAlignment="1">
      <alignment horizontal="center" vertical="center" wrapText="1"/>
    </xf>
    <xf numFmtId="164" fontId="15" fillId="3" borderId="2" xfId="6" applyNumberFormat="1" applyFont="1" applyFill="1" applyBorder="1" applyAlignment="1" applyProtection="1">
      <alignment horizontal="center" vertical="center" wrapText="1"/>
    </xf>
    <xf numFmtId="164" fontId="15" fillId="3" borderId="2" xfId="6" applyNumberFormat="1" applyFont="1" applyFill="1" applyBorder="1" applyAlignment="1" applyProtection="1">
      <alignment horizontal="left" vertical="center"/>
    </xf>
    <xf numFmtId="164" fontId="15" fillId="3" borderId="2" xfId="6" applyNumberFormat="1" applyFont="1" applyFill="1" applyBorder="1" applyAlignment="1" applyProtection="1">
      <alignment horizontal="center" vertical="center"/>
    </xf>
    <xf numFmtId="164" fontId="15" fillId="3" borderId="2" xfId="2" applyFont="1" applyFill="1" applyBorder="1" applyAlignment="1" applyProtection="1">
      <alignment horizontal="center" vertical="center" wrapText="1"/>
    </xf>
    <xf numFmtId="164" fontId="17" fillId="0" borderId="0" xfId="2" applyNumberFormat="1" applyFont="1" applyAlignment="1">
      <alignment vertical="center"/>
    </xf>
    <xf numFmtId="4" fontId="17" fillId="0" borderId="2" xfId="0" applyNumberFormat="1" applyFont="1" applyBorder="1"/>
    <xf numFmtId="164" fontId="17" fillId="0" borderId="2" xfId="2" applyFont="1" applyFill="1" applyBorder="1"/>
    <xf numFmtId="164" fontId="15" fillId="0" borderId="2" xfId="2" applyFont="1" applyFill="1" applyBorder="1" applyAlignment="1">
      <alignment vertical="center" wrapText="1"/>
    </xf>
    <xf numFmtId="1" fontId="17" fillId="0" borderId="7" xfId="2" applyNumberFormat="1" applyFont="1" applyFill="1" applyBorder="1" applyAlignment="1">
      <alignment horizontal="center" vertical="center" wrapText="1"/>
    </xf>
    <xf numFmtId="164" fontId="17" fillId="0" borderId="11" xfId="2" applyNumberFormat="1" applyFont="1" applyFill="1" applyBorder="1" applyAlignment="1">
      <alignment horizontal="left" vertical="center" wrapText="1"/>
    </xf>
    <xf numFmtId="164" fontId="17" fillId="0" borderId="11" xfId="2" applyNumberFormat="1" applyFont="1" applyFill="1" applyBorder="1" applyAlignment="1">
      <alignment horizontal="center" vertical="center" wrapText="1"/>
    </xf>
    <xf numFmtId="166" fontId="17" fillId="0" borderId="5" xfId="2" applyNumberFormat="1" applyFont="1" applyFill="1" applyBorder="1" applyAlignment="1" applyProtection="1">
      <alignment horizontal="center" vertical="center"/>
    </xf>
    <xf numFmtId="164" fontId="17" fillId="0" borderId="11" xfId="2" applyNumberFormat="1" applyFont="1" applyFill="1" applyBorder="1" applyAlignment="1">
      <alignment vertical="center"/>
    </xf>
    <xf numFmtId="164" fontId="17" fillId="0" borderId="11" xfId="2" applyFont="1" applyFill="1" applyBorder="1" applyAlignment="1">
      <alignment vertical="center"/>
    </xf>
    <xf numFmtId="1" fontId="17" fillId="0" borderId="3" xfId="2" applyNumberFormat="1" applyFont="1" applyFill="1" applyBorder="1" applyAlignment="1">
      <alignment horizontal="center" vertical="center" wrapText="1"/>
    </xf>
    <xf numFmtId="164" fontId="17" fillId="0" borderId="2" xfId="2" applyNumberFormat="1" applyFont="1" applyFill="1" applyBorder="1" applyAlignment="1">
      <alignment horizontal="left" vertical="center" wrapText="1"/>
    </xf>
    <xf numFmtId="164" fontId="17" fillId="0" borderId="2" xfId="2" applyNumberFormat="1" applyFont="1" applyFill="1" applyBorder="1" applyAlignment="1">
      <alignment horizontal="center" vertical="center" wrapText="1"/>
    </xf>
    <xf numFmtId="164" fontId="17" fillId="0" borderId="2" xfId="2" applyNumberFormat="1" applyFont="1" applyFill="1" applyBorder="1" applyAlignment="1">
      <alignment vertical="center"/>
    </xf>
    <xf numFmtId="1" fontId="17" fillId="0" borderId="12" xfId="2" applyNumberFormat="1" applyFont="1" applyFill="1" applyBorder="1" applyAlignment="1">
      <alignment horizontal="center" vertical="center" wrapText="1"/>
    </xf>
    <xf numFmtId="164" fontId="17" fillId="0" borderId="8" xfId="2" applyNumberFormat="1" applyFont="1" applyFill="1" applyBorder="1" applyAlignment="1">
      <alignment horizontal="left" vertical="center" wrapText="1"/>
    </xf>
    <xf numFmtId="164" fontId="17" fillId="0" borderId="8" xfId="2" applyNumberFormat="1" applyFont="1" applyFill="1" applyBorder="1" applyAlignment="1">
      <alignment horizontal="center" vertical="center" wrapText="1"/>
    </xf>
    <xf numFmtId="166" fontId="17" fillId="0" borderId="27" xfId="2" applyNumberFormat="1" applyFont="1" applyFill="1" applyBorder="1" applyAlignment="1" applyProtection="1">
      <alignment horizontal="center" vertical="center"/>
    </xf>
    <xf numFmtId="164" fontId="17" fillId="0" borderId="8" xfId="2" applyNumberFormat="1" applyFont="1" applyFill="1" applyBorder="1" applyAlignment="1">
      <alignment vertical="center"/>
    </xf>
    <xf numFmtId="0" fontId="17" fillId="0" borderId="2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164" fontId="17" fillId="0" borderId="2" xfId="2" applyFont="1" applyFill="1" applyBorder="1" applyAlignment="1">
      <alignment vertical="center"/>
    </xf>
    <xf numFmtId="164" fontId="17" fillId="0" borderId="8" xfId="2" applyFont="1" applyFill="1" applyBorder="1" applyAlignment="1">
      <alignment vertical="center"/>
    </xf>
    <xf numFmtId="0" fontId="17" fillId="0" borderId="2" xfId="0" applyNumberFormat="1" applyFont="1" applyBorder="1" applyAlignment="1">
      <alignment horizontal="center" vertical="center"/>
    </xf>
    <xf numFmtId="166" fontId="6" fillId="0" borderId="2" xfId="2" applyNumberFormat="1" applyFont="1" applyBorder="1"/>
    <xf numFmtId="164" fontId="6" fillId="0" borderId="2" xfId="2" applyNumberFormat="1" applyFont="1" applyBorder="1"/>
    <xf numFmtId="0" fontId="17" fillId="0" borderId="7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left" vertical="center" wrapText="1"/>
    </xf>
    <xf numFmtId="0" fontId="17" fillId="0" borderId="11" xfId="0" applyFont="1" applyFill="1" applyBorder="1" applyAlignment="1">
      <alignment horizontal="center" vertical="center" wrapText="1"/>
    </xf>
    <xf numFmtId="166" fontId="17" fillId="0" borderId="11" xfId="2" applyNumberFormat="1" applyFont="1" applyFill="1" applyBorder="1" applyAlignment="1" applyProtection="1">
      <alignment horizontal="center" vertical="center"/>
    </xf>
    <xf numFmtId="164" fontId="17" fillId="0" borderId="11" xfId="2" applyFont="1" applyFill="1" applyBorder="1" applyAlignment="1">
      <alignment horizontal="left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left" vertical="center" wrapText="1"/>
    </xf>
    <xf numFmtId="166" fontId="17" fillId="0" borderId="2" xfId="2" applyNumberFormat="1" applyFont="1" applyFill="1" applyBorder="1" applyAlignment="1" applyProtection="1">
      <alignment horizontal="center" vertical="center"/>
    </xf>
    <xf numFmtId="164" fontId="17" fillId="0" borderId="2" xfId="2" applyFont="1" applyFill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164" fontId="13" fillId="0" borderId="0" xfId="2" applyNumberFormat="1" applyFont="1" applyAlignment="1">
      <alignment vertical="center"/>
    </xf>
    <xf numFmtId="0" fontId="13" fillId="0" borderId="0" xfId="0" applyFont="1"/>
    <xf numFmtId="164" fontId="6" fillId="0" borderId="2" xfId="2" applyNumberFormat="1" applyFont="1" applyBorder="1" applyAlignment="1">
      <alignment wrapText="1"/>
    </xf>
    <xf numFmtId="0" fontId="6" fillId="0" borderId="2" xfId="2" applyNumberFormat="1" applyFont="1" applyBorder="1" applyAlignment="1">
      <alignment horizontal="center" vertical="center"/>
    </xf>
    <xf numFmtId="0" fontId="17" fillId="4" borderId="0" xfId="0" applyFont="1" applyFill="1" applyAlignment="1">
      <alignment vertical="center"/>
    </xf>
    <xf numFmtId="166" fontId="17" fillId="0" borderId="2" xfId="2" applyNumberFormat="1" applyFont="1" applyBorder="1"/>
    <xf numFmtId="164" fontId="17" fillId="0" borderId="2" xfId="2" applyNumberFormat="1" applyFont="1" applyBorder="1"/>
    <xf numFmtId="0" fontId="17" fillId="0" borderId="2" xfId="0" applyFont="1" applyFill="1" applyBorder="1" applyAlignment="1">
      <alignment vertical="center" wrapText="1"/>
    </xf>
    <xf numFmtId="166" fontId="5" fillId="0" borderId="2" xfId="2" applyNumberFormat="1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166" fontId="5" fillId="0" borderId="11" xfId="2" applyNumberFormat="1" applyFont="1" applyFill="1" applyBorder="1" applyAlignment="1" applyProtection="1">
      <alignment horizontal="center" vertical="center"/>
    </xf>
    <xf numFmtId="167" fontId="17" fillId="0" borderId="2" xfId="2" applyNumberFormat="1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6" fillId="3" borderId="0" xfId="0" applyFont="1" applyFill="1" applyAlignment="1">
      <alignment vertical="center"/>
    </xf>
    <xf numFmtId="4" fontId="0" fillId="0" borderId="2" xfId="0" applyNumberFormat="1" applyBorder="1" applyAlignment="1">
      <alignment vertical="center"/>
    </xf>
    <xf numFmtId="164" fontId="17" fillId="0" borderId="2" xfId="2" applyFont="1" applyBorder="1" applyAlignment="1">
      <alignment vertical="center"/>
    </xf>
    <xf numFmtId="4" fontId="0" fillId="0" borderId="2" xfId="0" applyNumberFormat="1" applyFill="1" applyBorder="1" applyAlignment="1">
      <alignment vertical="center"/>
    </xf>
    <xf numFmtId="166" fontId="6" fillId="0" borderId="2" xfId="2" applyNumberFormat="1" applyFont="1" applyBorder="1" applyAlignment="1">
      <alignment vertical="center"/>
    </xf>
    <xf numFmtId="164" fontId="6" fillId="0" borderId="2" xfId="2" applyNumberFormat="1" applyFont="1" applyBorder="1" applyAlignment="1">
      <alignment vertical="center"/>
    </xf>
    <xf numFmtId="164" fontId="6" fillId="0" borderId="0" xfId="2" applyFont="1" applyAlignment="1">
      <alignment vertical="center"/>
    </xf>
    <xf numFmtId="0" fontId="17" fillId="0" borderId="2" xfId="5" applyNumberFormat="1" applyFont="1" applyFill="1" applyBorder="1" applyAlignment="1" applyProtection="1">
      <alignment horizontal="left" vertical="center" wrapText="1" shrinkToFit="1"/>
    </xf>
    <xf numFmtId="0" fontId="0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17" fillId="0" borderId="2" xfId="0" applyNumberFormat="1" applyFont="1" applyFill="1" applyBorder="1" applyAlignment="1" applyProtection="1">
      <alignment horizontal="left" vertical="center" wrapText="1"/>
    </xf>
    <xf numFmtId="0" fontId="17" fillId="0" borderId="2" xfId="5" applyFont="1" applyBorder="1" applyAlignment="1">
      <alignment horizontal="left" vertical="center" wrapText="1"/>
    </xf>
    <xf numFmtId="0" fontId="17" fillId="5" borderId="2" xfId="5" applyNumberFormat="1" applyFont="1" applyFill="1" applyBorder="1" applyAlignment="1" applyProtection="1">
      <alignment horizontal="left" vertical="center" wrapText="1" shrinkToFit="1"/>
    </xf>
    <xf numFmtId="0" fontId="17" fillId="0" borderId="2" xfId="5" applyFont="1" applyBorder="1" applyAlignment="1">
      <alignment horizontal="left" vertical="center"/>
    </xf>
    <xf numFmtId="0" fontId="15" fillId="3" borderId="2" xfId="5" applyFont="1" applyFill="1" applyBorder="1" applyAlignment="1">
      <alignment horizontal="left" vertical="center"/>
    </xf>
    <xf numFmtId="0" fontId="17" fillId="5" borderId="2" xfId="0" applyNumberFormat="1" applyFont="1" applyFill="1" applyBorder="1" applyAlignment="1" applyProtection="1">
      <alignment horizontal="left" vertical="center" wrapText="1"/>
      <protection locked="0"/>
    </xf>
    <xf numFmtId="0" fontId="17" fillId="5" borderId="2" xfId="0" applyFont="1" applyFill="1" applyBorder="1" applyAlignment="1">
      <alignment vertical="center" wrapText="1"/>
    </xf>
    <xf numFmtId="2" fontId="6" fillId="0" borderId="2" xfId="0" applyNumberFormat="1" applyFont="1" applyBorder="1" applyAlignment="1">
      <alignment vertical="center" wrapText="1"/>
    </xf>
    <xf numFmtId="0" fontId="17" fillId="5" borderId="2" xfId="0" applyNumberFormat="1" applyFont="1" applyFill="1" applyBorder="1" applyAlignment="1" applyProtection="1">
      <alignment vertical="center" wrapText="1" shrinkToFit="1"/>
    </xf>
    <xf numFmtId="0" fontId="14" fillId="0" borderId="0" xfId="0" applyFont="1" applyAlignment="1">
      <alignment vertical="center"/>
    </xf>
    <xf numFmtId="0" fontId="17" fillId="0" borderId="2" xfId="5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2" xfId="2" applyNumberFormat="1" applyFont="1" applyBorder="1" applyAlignment="1">
      <alignment horizontal="center" vertical="center"/>
    </xf>
    <xf numFmtId="164" fontId="0" fillId="0" borderId="2" xfId="2" applyNumberFormat="1" applyFont="1" applyBorder="1" applyAlignment="1">
      <alignment wrapText="1"/>
    </xf>
    <xf numFmtId="0" fontId="17" fillId="0" borderId="3" xfId="0" applyFont="1" applyBorder="1" applyAlignment="1">
      <alignment horizontal="center" vertical="center" wrapText="1"/>
    </xf>
    <xf numFmtId="0" fontId="17" fillId="0" borderId="2" xfId="5" applyNumberFormat="1" applyFont="1" applyFill="1" applyBorder="1" applyAlignment="1" applyProtection="1">
      <alignment horizontal="center" vertical="center" shrinkToFit="1"/>
    </xf>
    <xf numFmtId="0" fontId="17" fillId="0" borderId="2" xfId="5" applyNumberFormat="1" applyFont="1" applyFill="1" applyBorder="1" applyAlignment="1" applyProtection="1">
      <alignment horizontal="center" wrapText="1" shrinkToFit="1"/>
    </xf>
    <xf numFmtId="164" fontId="17" fillId="0" borderId="2" xfId="2" applyFont="1" applyFill="1" applyBorder="1" applyAlignment="1" applyProtection="1">
      <alignment horizontal="right" vertical="center" wrapText="1"/>
      <protection locked="0"/>
    </xf>
    <xf numFmtId="164" fontId="17" fillId="0" borderId="2" xfId="2" applyFont="1" applyFill="1" applyBorder="1" applyAlignment="1" applyProtection="1">
      <alignment horizontal="right" wrapText="1" shrinkToFit="1"/>
    </xf>
    <xf numFmtId="0" fontId="17" fillId="0" borderId="2" xfId="0" applyFont="1" applyFill="1" applyBorder="1" applyAlignment="1">
      <alignment wrapText="1"/>
    </xf>
    <xf numFmtId="166" fontId="17" fillId="0" borderId="2" xfId="2" applyNumberFormat="1" applyFont="1" applyBorder="1" applyAlignment="1">
      <alignment wrapText="1"/>
    </xf>
    <xf numFmtId="2" fontId="17" fillId="0" borderId="2" xfId="0" applyNumberFormat="1" applyFont="1" applyFill="1" applyBorder="1" applyAlignment="1">
      <alignment horizontal="center" vertical="center" wrapText="1"/>
    </xf>
    <xf numFmtId="0" fontId="17" fillId="0" borderId="2" xfId="0" applyNumberFormat="1" applyFont="1" applyBorder="1" applyAlignment="1">
      <alignment horizontal="center" vertical="center" wrapText="1"/>
    </xf>
    <xf numFmtId="166" fontId="17" fillId="0" borderId="2" xfId="6" applyNumberFormat="1" applyFont="1" applyBorder="1" applyAlignment="1">
      <alignment wrapText="1"/>
    </xf>
    <xf numFmtId="164" fontId="17" fillId="0" borderId="2" xfId="6" applyNumberFormat="1" applyFont="1" applyBorder="1" applyAlignment="1">
      <alignment wrapText="1"/>
    </xf>
    <xf numFmtId="43" fontId="17" fillId="0" borderId="2" xfId="6" applyFont="1" applyBorder="1" applyAlignment="1">
      <alignment wrapText="1"/>
    </xf>
    <xf numFmtId="43" fontId="17" fillId="0" borderId="2" xfId="6" applyFont="1" applyFill="1" applyBorder="1"/>
    <xf numFmtId="0" fontId="17" fillId="0" borderId="4" xfId="0" applyNumberFormat="1" applyFont="1" applyBorder="1" applyAlignment="1">
      <alignment horizontal="center" vertical="center"/>
    </xf>
    <xf numFmtId="0" fontId="17" fillId="0" borderId="2" xfId="0" applyFont="1" applyBorder="1"/>
    <xf numFmtId="166" fontId="17" fillId="0" borderId="2" xfId="6" applyNumberFormat="1" applyFont="1" applyBorder="1"/>
    <xf numFmtId="164" fontId="17" fillId="0" borderId="2" xfId="7" applyNumberFormat="1" applyFont="1" applyBorder="1"/>
    <xf numFmtId="0" fontId="17" fillId="0" borderId="4" xfId="5" applyFont="1" applyFill="1" applyBorder="1" applyAlignment="1">
      <alignment horizontal="center" vertical="center"/>
    </xf>
    <xf numFmtId="164" fontId="17" fillId="0" borderId="2" xfId="7" applyNumberFormat="1" applyFont="1" applyBorder="1" applyAlignment="1"/>
    <xf numFmtId="164" fontId="17" fillId="0" borderId="2" xfId="7" applyNumberFormat="1" applyFont="1" applyFill="1" applyBorder="1" applyAlignment="1"/>
    <xf numFmtId="0" fontId="17" fillId="0" borderId="2" xfId="0" applyFont="1" applyBorder="1" applyAlignment="1">
      <alignment horizontal="left"/>
    </xf>
    <xf numFmtId="4" fontId="17" fillId="0" borderId="2" xfId="0" applyNumberFormat="1" applyFont="1" applyFill="1" applyBorder="1" applyAlignment="1"/>
    <xf numFmtId="43" fontId="17" fillId="0" borderId="2" xfId="6" applyFont="1" applyBorder="1"/>
    <xf numFmtId="0" fontId="17" fillId="0" borderId="38" xfId="0" applyNumberFormat="1" applyFont="1" applyFill="1" applyBorder="1" applyAlignment="1" applyProtection="1">
      <alignment horizontal="left" wrapText="1"/>
      <protection locked="0"/>
    </xf>
    <xf numFmtId="43" fontId="3" fillId="0" borderId="2" xfId="6" applyFont="1" applyBorder="1" applyAlignment="1">
      <alignment horizontal="right"/>
    </xf>
    <xf numFmtId="43" fontId="3" fillId="0" borderId="2" xfId="6" applyFont="1" applyBorder="1"/>
    <xf numFmtId="168" fontId="17" fillId="0" borderId="38" xfId="0" applyNumberFormat="1" applyFont="1" applyFill="1" applyBorder="1" applyAlignment="1" applyProtection="1">
      <alignment horizontal="right" shrinkToFit="1"/>
      <protection locked="0"/>
    </xf>
    <xf numFmtId="4" fontId="17" fillId="0" borderId="38" xfId="0" applyNumberFormat="1" applyFont="1" applyFill="1" applyBorder="1" applyAlignment="1" applyProtection="1">
      <alignment horizontal="right" shrinkToFit="1"/>
      <protection locked="0"/>
    </xf>
    <xf numFmtId="4" fontId="17" fillId="0" borderId="2" xfId="7" applyNumberFormat="1" applyFont="1" applyBorder="1"/>
    <xf numFmtId="0" fontId="17" fillId="0" borderId="2" xfId="0" applyFont="1" applyBorder="1" applyAlignment="1">
      <alignment horizontal="right"/>
    </xf>
    <xf numFmtId="0" fontId="17" fillId="0" borderId="39" xfId="0" applyNumberFormat="1" applyFont="1" applyFill="1" applyBorder="1" applyAlignment="1" applyProtection="1">
      <alignment horizontal="left" wrapText="1"/>
      <protection locked="0"/>
    </xf>
    <xf numFmtId="43" fontId="17" fillId="0" borderId="2" xfId="6" applyFont="1" applyFill="1" applyBorder="1" applyAlignment="1" applyProtection="1">
      <alignment horizontal="right" shrinkToFit="1"/>
      <protection locked="0"/>
    </xf>
    <xf numFmtId="0" fontId="0" fillId="3" borderId="2" xfId="0" applyFill="1" applyBorder="1" applyAlignment="1">
      <alignment horizontal="center" vertical="center" wrapText="1"/>
    </xf>
    <xf numFmtId="164" fontId="17" fillId="0" borderId="2" xfId="6" applyNumberFormat="1" applyFont="1" applyBorder="1"/>
    <xf numFmtId="43" fontId="3" fillId="0" borderId="2" xfId="6" applyFont="1" applyBorder="1" applyAlignment="1"/>
    <xf numFmtId="43" fontId="3" fillId="0" borderId="2" xfId="6" applyFont="1" applyBorder="1" applyAlignment="1">
      <alignment wrapText="1"/>
    </xf>
    <xf numFmtId="43" fontId="3" fillId="0" borderId="2" xfId="6" applyFont="1" applyFill="1" applyBorder="1"/>
    <xf numFmtId="43" fontId="17" fillId="0" borderId="11" xfId="2" applyNumberFormat="1" applyFont="1" applyFill="1" applyBorder="1" applyAlignment="1">
      <alignment horizontal="left" vertical="center" wrapText="1"/>
    </xf>
    <xf numFmtId="43" fontId="17" fillId="0" borderId="11" xfId="2" applyNumberFormat="1" applyFont="1" applyFill="1" applyBorder="1" applyAlignment="1">
      <alignment vertical="center" wrapText="1"/>
    </xf>
    <xf numFmtId="43" fontId="17" fillId="0" borderId="2" xfId="2" applyNumberFormat="1" applyFont="1" applyFill="1" applyBorder="1" applyAlignment="1">
      <alignment horizontal="left" vertical="center" wrapText="1"/>
    </xf>
    <xf numFmtId="0" fontId="17" fillId="0" borderId="7" xfId="0" applyFont="1" applyBorder="1" applyAlignment="1">
      <alignment horizontal="center" vertical="center" wrapText="1"/>
    </xf>
    <xf numFmtId="164" fontId="17" fillId="0" borderId="2" xfId="6" applyNumberFormat="1" applyFont="1" applyFill="1" applyBorder="1" applyAlignment="1">
      <alignment wrapText="1"/>
    </xf>
    <xf numFmtId="0" fontId="17" fillId="0" borderId="2" xfId="0" applyNumberFormat="1" applyFont="1" applyFill="1" applyBorder="1" applyAlignment="1" applyProtection="1">
      <alignment horizontal="left" vertical="top" wrapText="1"/>
      <protection locked="0"/>
    </xf>
    <xf numFmtId="0" fontId="17" fillId="0" borderId="2" xfId="0" applyFont="1" applyBorder="1" applyAlignment="1">
      <alignment horizontal="left" wrapText="1"/>
    </xf>
    <xf numFmtId="164" fontId="17" fillId="0" borderId="2" xfId="6" applyNumberFormat="1" applyFont="1" applyFill="1" applyBorder="1" applyAlignment="1" applyProtection="1">
      <alignment horizontal="right" wrapText="1" shrinkToFit="1"/>
    </xf>
    <xf numFmtId="164" fontId="17" fillId="0" borderId="0" xfId="0" applyNumberFormat="1" applyFont="1" applyAlignment="1">
      <alignment wrapText="1"/>
    </xf>
    <xf numFmtId="0" fontId="14" fillId="0" borderId="0" xfId="0" applyFont="1" applyAlignment="1">
      <alignment wrapText="1"/>
    </xf>
    <xf numFmtId="164" fontId="6" fillId="0" borderId="0" xfId="6" applyNumberFormat="1" applyFont="1" applyAlignment="1">
      <alignment wrapText="1"/>
    </xf>
    <xf numFmtId="0" fontId="17" fillId="0" borderId="0" xfId="0" applyFont="1" applyAlignment="1">
      <alignment wrapText="1"/>
    </xf>
    <xf numFmtId="0" fontId="17" fillId="0" borderId="2" xfId="0" applyFont="1" applyBorder="1" applyAlignment="1">
      <alignment horizontal="right" wrapText="1"/>
    </xf>
    <xf numFmtId="0" fontId="17" fillId="3" borderId="2" xfId="0" quotePrefix="1" applyFont="1" applyFill="1" applyBorder="1" applyAlignment="1">
      <alignment horizontal="center" vertical="center" wrapText="1"/>
    </xf>
    <xf numFmtId="0" fontId="17" fillId="0" borderId="2" xfId="5" applyFont="1" applyFill="1" applyBorder="1" applyAlignment="1">
      <alignment horizontal="left" wrapText="1"/>
    </xf>
    <xf numFmtId="164" fontId="0" fillId="0" borderId="0" xfId="0" applyNumberFormat="1" applyAlignment="1">
      <alignment wrapText="1"/>
    </xf>
    <xf numFmtId="164" fontId="6" fillId="0" borderId="0" xfId="2" applyFont="1" applyAlignment="1">
      <alignment wrapText="1"/>
    </xf>
    <xf numFmtId="0" fontId="0" fillId="0" borderId="0" xfId="0" applyAlignment="1">
      <alignment wrapText="1"/>
    </xf>
    <xf numFmtId="169" fontId="17" fillId="0" borderId="2" xfId="7" applyNumberFormat="1" applyFont="1" applyFill="1" applyBorder="1" applyAlignment="1">
      <alignment horizontal="right"/>
    </xf>
    <xf numFmtId="43" fontId="3" fillId="0" borderId="2" xfId="7" applyFont="1" applyBorder="1"/>
    <xf numFmtId="0" fontId="17" fillId="0" borderId="2" xfId="5" applyNumberFormat="1" applyFont="1" applyFill="1" applyBorder="1" applyAlignment="1" applyProtection="1">
      <alignment horizontal="left" shrinkToFit="1"/>
    </xf>
    <xf numFmtId="43" fontId="3" fillId="0" borderId="2" xfId="7" applyFont="1" applyFill="1" applyBorder="1"/>
    <xf numFmtId="2" fontId="17" fillId="0" borderId="2" xfId="0" applyNumberFormat="1" applyFont="1" applyBorder="1" applyAlignment="1">
      <alignment vertical="center" wrapText="1"/>
    </xf>
    <xf numFmtId="2" fontId="17" fillId="0" borderId="2" xfId="0" applyNumberFormat="1" applyFont="1" applyFill="1" applyBorder="1" applyAlignment="1">
      <alignment wrapText="1"/>
    </xf>
    <xf numFmtId="1" fontId="17" fillId="0" borderId="2" xfId="0" applyNumberFormat="1" applyFont="1" applyFill="1" applyBorder="1" applyAlignment="1" applyProtection="1">
      <alignment horizontal="left" vertical="center"/>
    </xf>
    <xf numFmtId="164" fontId="15" fillId="3" borderId="2" xfId="2" applyFont="1" applyFill="1" applyBorder="1" applyAlignment="1" applyProtection="1">
      <alignment horizontal="right" vertical="center"/>
    </xf>
    <xf numFmtId="164" fontId="15" fillId="0" borderId="2" xfId="2" applyFont="1" applyFill="1" applyBorder="1" applyAlignment="1" applyProtection="1">
      <alignment horizontal="right" vertical="center"/>
    </xf>
    <xf numFmtId="164" fontId="17" fillId="0" borderId="2" xfId="2" applyFont="1" applyFill="1" applyBorder="1" applyAlignment="1" applyProtection="1">
      <alignment horizontal="right" vertical="center"/>
    </xf>
    <xf numFmtId="164" fontId="15" fillId="3" borderId="2" xfId="2" applyFont="1" applyFill="1" applyBorder="1" applyAlignment="1">
      <alignment horizontal="right" vertical="center" wrapText="1"/>
    </xf>
    <xf numFmtId="164" fontId="17" fillId="0" borderId="2" xfId="2" applyFont="1" applyBorder="1" applyAlignment="1">
      <alignment horizontal="right" vertical="center" wrapText="1"/>
    </xf>
    <xf numFmtId="164" fontId="17" fillId="0" borderId="2" xfId="2" applyFont="1" applyFill="1" applyBorder="1" applyAlignment="1">
      <alignment horizontal="right" vertical="center" wrapText="1"/>
    </xf>
    <xf numFmtId="164" fontId="17" fillId="3" borderId="2" xfId="2" applyFont="1" applyFill="1" applyBorder="1" applyAlignment="1">
      <alignment horizontal="right" vertical="center" wrapText="1"/>
    </xf>
    <xf numFmtId="164" fontId="14" fillId="3" borderId="2" xfId="2" applyFont="1" applyFill="1" applyBorder="1" applyAlignment="1">
      <alignment horizontal="right" vertical="center" wrapText="1"/>
    </xf>
    <xf numFmtId="164" fontId="6" fillId="0" borderId="0" xfId="2" applyFont="1" applyAlignment="1">
      <alignment horizontal="right" vertical="center"/>
    </xf>
    <xf numFmtId="4" fontId="6" fillId="5" borderId="2" xfId="2" applyNumberFormat="1" applyFont="1" applyFill="1" applyBorder="1" applyAlignment="1">
      <alignment horizontal="right" vertical="center"/>
    </xf>
    <xf numFmtId="4" fontId="6" fillId="0" borderId="2" xfId="2" applyNumberFormat="1" applyFont="1" applyBorder="1" applyAlignment="1">
      <alignment horizontal="right" vertical="center"/>
    </xf>
    <xf numFmtId="4" fontId="6" fillId="0" borderId="2" xfId="2" applyNumberFormat="1" applyFont="1" applyBorder="1" applyAlignment="1">
      <alignment horizontal="right" vertical="center" wrapText="1"/>
    </xf>
    <xf numFmtId="4" fontId="6" fillId="0" borderId="2" xfId="2" applyNumberFormat="1" applyFont="1" applyFill="1" applyBorder="1" applyAlignment="1">
      <alignment horizontal="right" vertical="center"/>
    </xf>
    <xf numFmtId="4" fontId="17" fillId="0" borderId="2" xfId="2" applyNumberFormat="1" applyFont="1" applyBorder="1" applyAlignment="1">
      <alignment horizontal="right" vertical="center"/>
    </xf>
    <xf numFmtId="4" fontId="17" fillId="0" borderId="2" xfId="2" applyNumberFormat="1" applyFont="1" applyFill="1" applyBorder="1" applyAlignment="1">
      <alignment horizontal="right" vertical="center"/>
    </xf>
    <xf numFmtId="4" fontId="17" fillId="0" borderId="2" xfId="2" applyNumberFormat="1" applyFont="1" applyBorder="1" applyAlignment="1">
      <alignment horizontal="right" vertical="center" wrapText="1"/>
    </xf>
    <xf numFmtId="4" fontId="16" fillId="0" borderId="2" xfId="2" applyNumberFormat="1" applyFont="1" applyBorder="1" applyAlignment="1">
      <alignment horizontal="right" vertical="center"/>
    </xf>
    <xf numFmtId="4" fontId="16" fillId="0" borderId="2" xfId="2" applyNumberFormat="1" applyFont="1" applyFill="1" applyBorder="1" applyAlignment="1">
      <alignment horizontal="right" vertical="center"/>
    </xf>
    <xf numFmtId="4" fontId="17" fillId="0" borderId="2" xfId="2" applyNumberFormat="1" applyFont="1" applyFill="1" applyBorder="1" applyAlignment="1" applyProtection="1">
      <alignment horizontal="right" vertical="center" wrapText="1"/>
      <protection locked="0"/>
    </xf>
    <xf numFmtId="4" fontId="17" fillId="0" borderId="2" xfId="2" applyNumberFormat="1" applyFont="1" applyFill="1" applyBorder="1" applyAlignment="1" applyProtection="1">
      <alignment horizontal="right" vertical="center" wrapText="1"/>
    </xf>
    <xf numFmtId="4" fontId="17" fillId="0" borderId="2" xfId="2" applyNumberFormat="1" applyFont="1" applyFill="1" applyBorder="1" applyAlignment="1">
      <alignment horizontal="right" vertical="center" wrapText="1"/>
    </xf>
    <xf numFmtId="4" fontId="6" fillId="0" borderId="2" xfId="2" applyNumberFormat="1" applyFont="1" applyFill="1" applyBorder="1" applyAlignment="1">
      <alignment horizontal="right" vertical="center" wrapText="1"/>
    </xf>
    <xf numFmtId="4" fontId="16" fillId="0" borderId="2" xfId="2" applyNumberFormat="1" applyFont="1" applyBorder="1" applyAlignment="1">
      <alignment horizontal="right" vertical="center" wrapText="1"/>
    </xf>
    <xf numFmtId="4" fontId="17" fillId="0" borderId="2" xfId="2" applyNumberFormat="1" applyFont="1" applyFill="1" applyBorder="1" applyAlignment="1" applyProtection="1">
      <alignment horizontal="right" vertical="center" wrapText="1" shrinkToFit="1"/>
    </xf>
    <xf numFmtId="4" fontId="17" fillId="2" borderId="2" xfId="2" applyNumberFormat="1" applyFont="1" applyFill="1" applyBorder="1" applyAlignment="1" applyProtection="1">
      <alignment horizontal="right" vertical="center" wrapText="1"/>
      <protection locked="0"/>
    </xf>
    <xf numFmtId="4" fontId="0" fillId="0" borderId="2" xfId="2" applyNumberFormat="1" applyFont="1" applyBorder="1" applyAlignment="1">
      <alignment horizontal="right" vertical="center"/>
    </xf>
    <xf numFmtId="4" fontId="17" fillId="0" borderId="2" xfId="2" applyNumberFormat="1" applyFont="1" applyFill="1" applyBorder="1" applyAlignment="1" applyProtection="1">
      <alignment horizontal="right" vertical="center" shrinkToFit="1"/>
    </xf>
    <xf numFmtId="10" fontId="17" fillId="0" borderId="2" xfId="4" applyNumberFormat="1" applyFont="1" applyFill="1" applyBorder="1" applyAlignment="1" applyProtection="1">
      <alignment horizontal="right" vertical="center"/>
    </xf>
    <xf numFmtId="0" fontId="17" fillId="0" borderId="2" xfId="5" applyNumberFormat="1" applyFont="1" applyFill="1" applyBorder="1" applyAlignment="1" applyProtection="1">
      <alignment horizontal="center" vertical="center" shrinkToFit="1"/>
    </xf>
    <xf numFmtId="4" fontId="14" fillId="0" borderId="2" xfId="2" applyNumberFormat="1" applyFont="1" applyBorder="1" applyAlignment="1">
      <alignment horizontal="right" vertical="center"/>
    </xf>
    <xf numFmtId="164" fontId="17" fillId="0" borderId="2" xfId="2" applyNumberFormat="1" applyFont="1" applyBorder="1" applyAlignment="1">
      <alignment wrapText="1"/>
    </xf>
    <xf numFmtId="0" fontId="17" fillId="0" borderId="2" xfId="2" applyNumberFormat="1" applyFont="1" applyBorder="1" applyAlignment="1">
      <alignment horizontal="center" vertical="center"/>
    </xf>
    <xf numFmtId="164" fontId="17" fillId="0" borderId="4" xfId="2" applyFont="1" applyBorder="1" applyAlignment="1">
      <alignment wrapText="1"/>
    </xf>
    <xf numFmtId="4" fontId="17" fillId="0" borderId="2" xfId="0" applyNumberFormat="1" applyFont="1" applyBorder="1" applyAlignment="1">
      <alignment wrapText="1"/>
    </xf>
    <xf numFmtId="4" fontId="17" fillId="0" borderId="2" xfId="0" applyNumberFormat="1" applyFont="1" applyBorder="1" applyAlignment="1">
      <alignment horizontal="right" wrapText="1"/>
    </xf>
    <xf numFmtId="164" fontId="17" fillId="0" borderId="2" xfId="2" applyNumberFormat="1" applyFont="1" applyFill="1" applyBorder="1" applyAlignment="1">
      <alignment horizontal="right" wrapText="1"/>
    </xf>
    <xf numFmtId="0" fontId="17" fillId="0" borderId="2" xfId="0" applyFont="1" applyBorder="1" applyAlignment="1">
      <alignment horizontal="center"/>
    </xf>
    <xf numFmtId="164" fontId="17" fillId="0" borderId="2" xfId="2" applyNumberFormat="1" applyFont="1" applyFill="1" applyBorder="1" applyAlignment="1">
      <alignment wrapText="1"/>
    </xf>
    <xf numFmtId="0" fontId="17" fillId="5" borderId="8" xfId="0" applyFont="1" applyFill="1" applyBorder="1" applyAlignment="1">
      <alignment horizontal="center" vertical="center" wrapText="1"/>
    </xf>
    <xf numFmtId="164" fontId="17" fillId="0" borderId="2" xfId="2" applyFont="1" applyBorder="1" applyAlignment="1">
      <alignment horizontal="right"/>
    </xf>
    <xf numFmtId="4" fontId="17" fillId="0" borderId="2" xfId="0" applyNumberFormat="1" applyFont="1" applyBorder="1" applyAlignment="1">
      <alignment horizontal="right"/>
    </xf>
    <xf numFmtId="164" fontId="17" fillId="5" borderId="2" xfId="6" applyNumberFormat="1" applyFont="1" applyFill="1" applyBorder="1" applyAlignment="1" applyProtection="1">
      <alignment horizontal="center" vertical="center" wrapText="1"/>
    </xf>
    <xf numFmtId="164" fontId="17" fillId="5" borderId="2" xfId="6" applyNumberFormat="1" applyFont="1" applyFill="1" applyBorder="1" applyAlignment="1" applyProtection="1">
      <alignment horizontal="left" vertical="center"/>
    </xf>
    <xf numFmtId="164" fontId="17" fillId="5" borderId="2" xfId="6" applyNumberFormat="1" applyFont="1" applyFill="1" applyBorder="1" applyAlignment="1" applyProtection="1">
      <alignment horizontal="center" vertical="center"/>
    </xf>
    <xf numFmtId="164" fontId="17" fillId="5" borderId="2" xfId="2" applyFont="1" applyFill="1" applyBorder="1" applyAlignment="1" applyProtection="1">
      <alignment horizontal="center" vertical="center" wrapText="1"/>
    </xf>
    <xf numFmtId="0" fontId="17" fillId="5" borderId="2" xfId="0" applyFont="1" applyFill="1" applyBorder="1" applyAlignment="1">
      <alignment horizontal="center" vertical="center" wrapText="1"/>
    </xf>
    <xf numFmtId="166" fontId="6" fillId="0" borderId="2" xfId="6" applyNumberFormat="1" applyFont="1" applyBorder="1"/>
    <xf numFmtId="0" fontId="17" fillId="5" borderId="2" xfId="0" applyFont="1" applyFill="1" applyBorder="1" applyAlignment="1">
      <alignment horizontal="center" vertical="center"/>
    </xf>
    <xf numFmtId="4" fontId="17" fillId="5" borderId="2" xfId="2" applyNumberFormat="1" applyFont="1" applyFill="1" applyBorder="1" applyAlignment="1">
      <alignment horizontal="right" vertical="center"/>
    </xf>
    <xf numFmtId="0" fontId="17" fillId="2" borderId="2" xfId="0" applyFont="1" applyFill="1" applyBorder="1" applyAlignment="1">
      <alignment horizontal="center" vertical="center" wrapText="1"/>
    </xf>
    <xf numFmtId="0" fontId="17" fillId="2" borderId="2" xfId="0" applyNumberFormat="1" applyFont="1" applyFill="1" applyBorder="1" applyAlignment="1" applyProtection="1">
      <alignment horizontal="left" vertical="center" wrapText="1"/>
      <protection locked="0"/>
    </xf>
    <xf numFmtId="0" fontId="17" fillId="2" borderId="2" xfId="0" applyFont="1" applyFill="1" applyBorder="1" applyAlignment="1">
      <alignment horizontal="center" vertical="center"/>
    </xf>
    <xf numFmtId="4" fontId="17" fillId="2" borderId="2" xfId="2" applyNumberFormat="1" applyFont="1" applyFill="1" applyBorder="1" applyAlignment="1" applyProtection="1">
      <alignment horizontal="right" vertical="center" shrinkToFit="1"/>
      <protection locked="0"/>
    </xf>
    <xf numFmtId="4" fontId="17" fillId="2" borderId="2" xfId="2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17" fillId="5" borderId="2" xfId="5" applyNumberFormat="1" applyFont="1" applyFill="1" applyBorder="1" applyAlignment="1" applyProtection="1">
      <alignment vertical="center" wrapText="1" shrinkToFit="1"/>
    </xf>
    <xf numFmtId="0" fontId="17" fillId="5" borderId="2" xfId="5" applyNumberFormat="1" applyFont="1" applyFill="1" applyBorder="1" applyAlignment="1" applyProtection="1">
      <alignment horizontal="center" vertical="center" wrapText="1" shrinkToFit="1"/>
    </xf>
    <xf numFmtId="0" fontId="17" fillId="0" borderId="2" xfId="0" applyFont="1" applyFill="1" applyBorder="1" applyAlignment="1">
      <alignment vertical="center"/>
    </xf>
    <xf numFmtId="164" fontId="17" fillId="0" borderId="2" xfId="2" applyFont="1" applyBorder="1" applyAlignment="1">
      <alignment horizontal="left" vertical="center" wrapText="1"/>
    </xf>
    <xf numFmtId="164" fontId="17" fillId="0" borderId="2" xfId="2" applyFont="1" applyFill="1" applyBorder="1" applyAlignment="1">
      <alignment horizontal="center" vertical="center" wrapText="1"/>
    </xf>
    <xf numFmtId="4" fontId="17" fillId="5" borderId="2" xfId="2" applyNumberFormat="1" applyFont="1" applyFill="1" applyBorder="1" applyAlignment="1">
      <alignment horizontal="right" vertical="center" wrapText="1"/>
    </xf>
    <xf numFmtId="0" fontId="8" fillId="0" borderId="2" xfId="0" applyFont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1" fontId="11" fillId="0" borderId="2" xfId="0" applyNumberFormat="1" applyFont="1" applyBorder="1"/>
    <xf numFmtId="4" fontId="7" fillId="3" borderId="2" xfId="0" applyNumberFormat="1" applyFont="1" applyFill="1" applyBorder="1"/>
    <xf numFmtId="4" fontId="7" fillId="0" borderId="2" xfId="0" applyNumberFormat="1" applyFont="1" applyBorder="1"/>
    <xf numFmtId="4" fontId="7" fillId="0" borderId="2" xfId="0" applyNumberFormat="1" applyFont="1" applyFill="1" applyBorder="1"/>
    <xf numFmtId="1" fontId="11" fillId="2" borderId="2" xfId="0" applyNumberFormat="1" applyFont="1" applyFill="1" applyBorder="1"/>
    <xf numFmtId="0" fontId="8" fillId="0" borderId="23" xfId="0" applyFont="1" applyBorder="1" applyAlignment="1">
      <alignment horizontal="center"/>
    </xf>
    <xf numFmtId="49" fontId="8" fillId="0" borderId="26" xfId="0" applyNumberFormat="1" applyFont="1" applyBorder="1" applyAlignment="1">
      <alignment horizontal="center"/>
    </xf>
    <xf numFmtId="0" fontId="8" fillId="0" borderId="41" xfId="0" applyFont="1" applyFill="1" applyBorder="1" applyAlignment="1">
      <alignment horizontal="center"/>
    </xf>
    <xf numFmtId="0" fontId="7" fillId="0" borderId="26" xfId="0" applyNumberFormat="1" applyFont="1" applyBorder="1" applyAlignment="1">
      <alignment horizontal="center"/>
    </xf>
    <xf numFmtId="4" fontId="7" fillId="0" borderId="41" xfId="0" applyNumberFormat="1" applyFont="1" applyFill="1" applyBorder="1"/>
    <xf numFmtId="0" fontId="7" fillId="0" borderId="34" xfId="0" applyNumberFormat="1" applyFont="1" applyBorder="1" applyAlignment="1">
      <alignment horizontal="center"/>
    </xf>
    <xf numFmtId="1" fontId="11" fillId="0" borderId="22" xfId="0" applyNumberFormat="1" applyFont="1" applyBorder="1"/>
    <xf numFmtId="4" fontId="7" fillId="3" borderId="22" xfId="0" applyNumberFormat="1" applyFont="1" applyFill="1" applyBorder="1"/>
    <xf numFmtId="4" fontId="7" fillId="0" borderId="22" xfId="0" applyNumberFormat="1" applyFont="1" applyBorder="1"/>
    <xf numFmtId="4" fontId="7" fillId="0" borderId="22" xfId="0" applyNumberFormat="1" applyFont="1" applyFill="1" applyBorder="1"/>
    <xf numFmtId="4" fontId="7" fillId="0" borderId="19" xfId="0" applyNumberFormat="1" applyFont="1" applyFill="1" applyBorder="1"/>
    <xf numFmtId="43" fontId="6" fillId="3" borderId="0" xfId="0" applyNumberFormat="1" applyFont="1" applyFill="1" applyAlignment="1">
      <alignment vertical="center"/>
    </xf>
    <xf numFmtId="164" fontId="17" fillId="0" borderId="2" xfId="2" applyFont="1" applyBorder="1" applyAlignment="1">
      <alignment horizontal="center" vertical="center"/>
    </xf>
    <xf numFmtId="0" fontId="17" fillId="0" borderId="2" xfId="0" applyNumberFormat="1" applyFont="1" applyBorder="1" applyAlignment="1">
      <alignment horizontal="left" vertical="center" wrapText="1"/>
    </xf>
    <xf numFmtId="43" fontId="17" fillId="0" borderId="0" xfId="0" applyNumberFormat="1" applyFont="1" applyFill="1" applyAlignment="1">
      <alignment vertical="center"/>
    </xf>
    <xf numFmtId="0" fontId="15" fillId="0" borderId="2" xfId="5" applyNumberFormat="1" applyFont="1" applyFill="1" applyBorder="1" applyAlignment="1" applyProtection="1">
      <alignment horizontal="right" vertical="center"/>
    </xf>
    <xf numFmtId="0" fontId="15" fillId="3" borderId="4" xfId="5" applyFont="1" applyFill="1" applyBorder="1" applyAlignment="1">
      <alignment horizontal="right" vertical="center"/>
    </xf>
    <xf numFmtId="0" fontId="15" fillId="3" borderId="1" xfId="5" applyFont="1" applyFill="1" applyBorder="1" applyAlignment="1">
      <alignment horizontal="right" vertical="center"/>
    </xf>
    <xf numFmtId="0" fontId="15" fillId="3" borderId="3" xfId="5" applyFont="1" applyFill="1" applyBorder="1" applyAlignment="1">
      <alignment horizontal="right" vertical="center"/>
    </xf>
    <xf numFmtId="0" fontId="15" fillId="3" borderId="4" xfId="0" applyNumberFormat="1" applyFont="1" applyFill="1" applyBorder="1" applyAlignment="1" applyProtection="1">
      <alignment horizontal="left" vertical="center" shrinkToFit="1"/>
    </xf>
    <xf numFmtId="0" fontId="15" fillId="3" borderId="1" xfId="0" applyNumberFormat="1" applyFont="1" applyFill="1" applyBorder="1" applyAlignment="1" applyProtection="1">
      <alignment horizontal="left" vertical="center" shrinkToFit="1"/>
    </xf>
    <xf numFmtId="0" fontId="15" fillId="3" borderId="3" xfId="0" applyNumberFormat="1" applyFont="1" applyFill="1" applyBorder="1" applyAlignment="1" applyProtection="1">
      <alignment horizontal="left" vertical="center" shrinkToFit="1"/>
    </xf>
    <xf numFmtId="0" fontId="15" fillId="3" borderId="4" xfId="5" applyFont="1" applyFill="1" applyBorder="1" applyAlignment="1">
      <alignment horizontal="left" vertical="center"/>
    </xf>
    <xf numFmtId="0" fontId="15" fillId="3" borderId="1" xfId="5" applyFont="1" applyFill="1" applyBorder="1" applyAlignment="1">
      <alignment horizontal="left" vertical="center"/>
    </xf>
    <xf numFmtId="0" fontId="15" fillId="3" borderId="3" xfId="5" applyFont="1" applyFill="1" applyBorder="1" applyAlignment="1">
      <alignment horizontal="left" vertical="center"/>
    </xf>
    <xf numFmtId="0" fontId="15" fillId="3" borderId="4" xfId="5" applyFont="1" applyFill="1" applyBorder="1" applyAlignment="1">
      <alignment horizontal="left" vertical="center" wrapText="1"/>
    </xf>
    <xf numFmtId="0" fontId="15" fillId="3" borderId="1" xfId="5" applyFont="1" applyFill="1" applyBorder="1" applyAlignment="1">
      <alignment horizontal="left" vertical="center" wrapText="1"/>
    </xf>
    <xf numFmtId="0" fontId="15" fillId="3" borderId="3" xfId="5" applyFont="1" applyFill="1" applyBorder="1" applyAlignment="1">
      <alignment horizontal="left" vertical="center" wrapText="1"/>
    </xf>
    <xf numFmtId="164" fontId="15" fillId="0" borderId="2" xfId="2" applyFont="1" applyBorder="1" applyAlignment="1">
      <alignment horizontal="center" vertical="center" wrapText="1"/>
    </xf>
    <xf numFmtId="0" fontId="15" fillId="3" borderId="4" xfId="5" applyNumberFormat="1" applyFont="1" applyFill="1" applyBorder="1" applyAlignment="1" applyProtection="1">
      <alignment horizontal="left" vertical="center" shrinkToFit="1"/>
    </xf>
    <xf numFmtId="0" fontId="15" fillId="3" borderId="1" xfId="5" applyNumberFormat="1" applyFont="1" applyFill="1" applyBorder="1" applyAlignment="1" applyProtection="1">
      <alignment horizontal="left" vertical="center" shrinkToFit="1"/>
    </xf>
    <xf numFmtId="0" fontId="15" fillId="3" borderId="3" xfId="5" applyNumberFormat="1" applyFont="1" applyFill="1" applyBorder="1" applyAlignment="1" applyProtection="1">
      <alignment horizontal="left" vertical="center" shrinkToFit="1"/>
    </xf>
    <xf numFmtId="0" fontId="15" fillId="0" borderId="2" xfId="0" applyFont="1" applyFill="1" applyBorder="1" applyAlignment="1">
      <alignment horizontal="right" vertical="center" wrapText="1"/>
    </xf>
    <xf numFmtId="0" fontId="17" fillId="0" borderId="4" xfId="5" applyNumberFormat="1" applyFont="1" applyFill="1" applyBorder="1" applyAlignment="1" applyProtection="1">
      <alignment horizontal="center" vertical="center" shrinkToFit="1"/>
    </xf>
    <xf numFmtId="0" fontId="17" fillId="0" borderId="1" xfId="5" applyNumberFormat="1" applyFont="1" applyFill="1" applyBorder="1" applyAlignment="1" applyProtection="1">
      <alignment horizontal="center" vertical="center" shrinkToFit="1"/>
    </xf>
    <xf numFmtId="0" fontId="17" fillId="0" borderId="3" xfId="5" applyNumberFormat="1" applyFont="1" applyFill="1" applyBorder="1" applyAlignment="1" applyProtection="1">
      <alignment horizontal="center" vertical="center" shrinkToFi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7" fillId="3" borderId="4" xfId="5" applyNumberFormat="1" applyFont="1" applyFill="1" applyBorder="1" applyAlignment="1" applyProtection="1">
      <alignment horizontal="left" vertical="center" wrapText="1" shrinkToFit="1"/>
    </xf>
    <xf numFmtId="0" fontId="17" fillId="3" borderId="1" xfId="5" applyNumberFormat="1" applyFont="1" applyFill="1" applyBorder="1" applyAlignment="1" applyProtection="1">
      <alignment horizontal="left" vertical="center" wrapText="1" shrinkToFit="1"/>
    </xf>
    <xf numFmtId="0" fontId="17" fillId="3" borderId="3" xfId="5" applyNumberFormat="1" applyFont="1" applyFill="1" applyBorder="1" applyAlignment="1" applyProtection="1">
      <alignment horizontal="left" vertical="center" wrapText="1" shrinkToFit="1"/>
    </xf>
    <xf numFmtId="0" fontId="14" fillId="3" borderId="8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17" fillId="0" borderId="21" xfId="5" applyNumberFormat="1" applyFont="1" applyFill="1" applyBorder="1" applyAlignment="1" applyProtection="1">
      <alignment horizontal="center" vertical="center" shrinkToFit="1"/>
    </xf>
    <xf numFmtId="0" fontId="17" fillId="0" borderId="9" xfId="5" applyNumberFormat="1" applyFont="1" applyFill="1" applyBorder="1" applyAlignment="1" applyProtection="1">
      <alignment horizontal="center" vertical="center" shrinkToFit="1"/>
    </xf>
    <xf numFmtId="0" fontId="17" fillId="0" borderId="12" xfId="5" applyNumberFormat="1" applyFont="1" applyFill="1" applyBorder="1" applyAlignment="1" applyProtection="1">
      <alignment horizontal="center" vertical="center" shrinkToFit="1"/>
    </xf>
    <xf numFmtId="164" fontId="17" fillId="0" borderId="4" xfId="2" applyFont="1" applyBorder="1" applyAlignment="1">
      <alignment horizontal="center" wrapText="1"/>
    </xf>
    <xf numFmtId="164" fontId="17" fillId="0" borderId="1" xfId="2" applyFont="1" applyBorder="1" applyAlignment="1">
      <alignment horizontal="center" wrapText="1"/>
    </xf>
    <xf numFmtId="164" fontId="17" fillId="0" borderId="3" xfId="2" applyFont="1" applyBorder="1" applyAlignment="1">
      <alignment horizontal="center" wrapText="1"/>
    </xf>
    <xf numFmtId="0" fontId="15" fillId="3" borderId="8" xfId="5" applyNumberFormat="1" applyFont="1" applyFill="1" applyBorder="1" applyAlignment="1" applyProtection="1">
      <alignment horizontal="center" vertical="center" wrapText="1" shrinkToFit="1"/>
    </xf>
    <xf numFmtId="0" fontId="15" fillId="3" borderId="10" xfId="5" applyNumberFormat="1" applyFont="1" applyFill="1" applyBorder="1" applyAlignment="1" applyProtection="1">
      <alignment horizontal="center" vertical="center" wrapText="1" shrinkToFit="1"/>
    </xf>
    <xf numFmtId="0" fontId="15" fillId="3" borderId="11" xfId="5" applyNumberFormat="1" applyFont="1" applyFill="1" applyBorder="1" applyAlignment="1" applyProtection="1">
      <alignment horizontal="center" vertical="center" wrapText="1" shrinkToFit="1"/>
    </xf>
    <xf numFmtId="0" fontId="15" fillId="3" borderId="4" xfId="0" applyNumberFormat="1" applyFont="1" applyFill="1" applyBorder="1" applyAlignment="1" applyProtection="1">
      <alignment horizontal="left" vertical="center" wrapText="1" shrinkToFit="1"/>
    </xf>
    <xf numFmtId="0" fontId="15" fillId="3" borderId="1" xfId="0" applyNumberFormat="1" applyFont="1" applyFill="1" applyBorder="1" applyAlignment="1" applyProtection="1">
      <alignment horizontal="left" vertical="center" wrapText="1" shrinkToFit="1"/>
    </xf>
    <xf numFmtId="0" fontId="15" fillId="3" borderId="3" xfId="0" applyNumberFormat="1" applyFont="1" applyFill="1" applyBorder="1" applyAlignment="1" applyProtection="1">
      <alignment horizontal="left" vertical="center" wrapText="1" shrinkToFit="1"/>
    </xf>
    <xf numFmtId="0" fontId="15" fillId="3" borderId="8" xfId="5" applyFont="1" applyFill="1" applyBorder="1" applyAlignment="1">
      <alignment horizontal="center" vertical="center" wrapText="1"/>
    </xf>
    <xf numFmtId="0" fontId="15" fillId="3" borderId="10" xfId="5" applyFont="1" applyFill="1" applyBorder="1" applyAlignment="1">
      <alignment horizontal="center" vertical="center" wrapText="1"/>
    </xf>
    <xf numFmtId="0" fontId="15" fillId="3" borderId="11" xfId="5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right" vertical="center" wrapText="1"/>
    </xf>
    <xf numFmtId="0" fontId="15" fillId="0" borderId="1" xfId="0" applyFont="1" applyFill="1" applyBorder="1" applyAlignment="1">
      <alignment horizontal="right" vertical="center" wrapText="1"/>
    </xf>
    <xf numFmtId="0" fontId="15" fillId="0" borderId="3" xfId="0" applyFont="1" applyFill="1" applyBorder="1" applyAlignment="1">
      <alignment horizontal="right" vertical="center" wrapText="1"/>
    </xf>
    <xf numFmtId="0" fontId="17" fillId="3" borderId="2" xfId="0" applyNumberFormat="1" applyFont="1" applyFill="1" applyBorder="1" applyAlignment="1" applyProtection="1">
      <alignment horizontal="left" vertical="center" wrapText="1"/>
      <protection locked="0"/>
    </xf>
    <xf numFmtId="0" fontId="15" fillId="3" borderId="8" xfId="0" applyNumberFormat="1" applyFont="1" applyFill="1" applyBorder="1" applyAlignment="1" applyProtection="1">
      <alignment horizontal="center" vertical="center" wrapText="1" shrinkToFit="1"/>
    </xf>
    <xf numFmtId="0" fontId="15" fillId="3" borderId="10" xfId="0" applyNumberFormat="1" applyFont="1" applyFill="1" applyBorder="1" applyAlignment="1" applyProtection="1">
      <alignment horizontal="center" vertical="center" wrapText="1" shrinkToFit="1"/>
    </xf>
    <xf numFmtId="0" fontId="15" fillId="3" borderId="11" xfId="0" applyNumberFormat="1" applyFont="1" applyFill="1" applyBorder="1" applyAlignment="1" applyProtection="1">
      <alignment horizontal="center" vertical="center" wrapText="1" shrinkToFit="1"/>
    </xf>
    <xf numFmtId="0" fontId="17" fillId="3" borderId="4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17" fillId="3" borderId="3" xfId="0" applyFont="1" applyFill="1" applyBorder="1" applyAlignment="1">
      <alignment horizontal="left" vertical="center" wrapText="1"/>
    </xf>
    <xf numFmtId="0" fontId="15" fillId="3" borderId="4" xfId="5" applyNumberFormat="1" applyFont="1" applyFill="1" applyBorder="1" applyAlignment="1" applyProtection="1">
      <alignment horizontal="left" vertical="center" wrapText="1" shrinkToFit="1"/>
    </xf>
    <xf numFmtId="0" fontId="15" fillId="3" borderId="1" xfId="5" applyNumberFormat="1" applyFont="1" applyFill="1" applyBorder="1" applyAlignment="1" applyProtection="1">
      <alignment horizontal="left" vertical="center" wrapText="1" shrinkToFit="1"/>
    </xf>
    <xf numFmtId="0" fontId="15" fillId="3" borderId="3" xfId="5" applyNumberFormat="1" applyFont="1" applyFill="1" applyBorder="1" applyAlignment="1" applyProtection="1">
      <alignment horizontal="left" vertical="center" wrapText="1" shrinkToFi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left" vertical="center" wrapText="1"/>
    </xf>
    <xf numFmtId="0" fontId="17" fillId="3" borderId="6" xfId="0" applyFont="1" applyFill="1" applyBorder="1" applyAlignment="1">
      <alignment horizontal="left" vertical="center" wrapText="1"/>
    </xf>
    <xf numFmtId="0" fontId="17" fillId="3" borderId="7" xfId="0" applyFont="1" applyFill="1" applyBorder="1" applyAlignment="1">
      <alignment horizontal="left" vertical="center" wrapText="1"/>
    </xf>
    <xf numFmtId="164" fontId="17" fillId="0" borderId="4" xfId="2" applyFont="1" applyBorder="1" applyAlignment="1">
      <alignment horizontal="center" vertical="center" wrapText="1"/>
    </xf>
    <xf numFmtId="164" fontId="17" fillId="0" borderId="1" xfId="2" applyFont="1" applyBorder="1" applyAlignment="1">
      <alignment horizontal="center" vertical="center" wrapText="1"/>
    </xf>
    <xf numFmtId="164" fontId="17" fillId="0" borderId="3" xfId="2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4" fillId="3" borderId="42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164" fontId="4" fillId="0" borderId="28" xfId="2" applyFont="1" applyBorder="1" applyAlignment="1">
      <alignment horizontal="center" vertical="center" wrapText="1"/>
    </xf>
    <xf numFmtId="164" fontId="4" fillId="0" borderId="29" xfId="2" applyFont="1" applyBorder="1" applyAlignment="1">
      <alignment horizontal="center" vertical="center" wrapText="1"/>
    </xf>
    <xf numFmtId="164" fontId="4" fillId="0" borderId="30" xfId="2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/>
    </xf>
    <xf numFmtId="0" fontId="7" fillId="3" borderId="23" xfId="0" applyFont="1" applyFill="1" applyBorder="1" applyAlignment="1">
      <alignment horizontal="center" wrapText="1"/>
    </xf>
    <xf numFmtId="0" fontId="7" fillId="0" borderId="23" xfId="0" applyFont="1" applyBorder="1" applyAlignment="1">
      <alignment horizontal="center" wrapText="1"/>
    </xf>
    <xf numFmtId="0" fontId="7" fillId="0" borderId="23" xfId="0" applyFont="1" applyFill="1" applyBorder="1" applyAlignment="1">
      <alignment horizontal="center" wrapText="1"/>
    </xf>
    <xf numFmtId="0" fontId="7" fillId="0" borderId="40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0" fontId="7" fillId="0" borderId="14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</cellXfs>
  <cellStyles count="8">
    <cellStyle name="Normal" xfId="0" builtinId="0"/>
    <cellStyle name="Normal 2" xfId="5"/>
    <cellStyle name="Porcentagem" xfId="4" builtinId="5"/>
    <cellStyle name="Porcentagem 2" xfId="1"/>
    <cellStyle name="Separador de milhares" xfId="2" builtinId="3"/>
    <cellStyle name="Separador de milhares 2" xfId="6"/>
    <cellStyle name="Separador de milhares 2 2" xfId="7"/>
    <cellStyle name="Separador de milhares_Plan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156881</xdr:colOff>
      <xdr:row>256</xdr:row>
      <xdr:rowOff>123264</xdr:rowOff>
    </xdr:from>
    <xdr:ext cx="6757147" cy="1445559"/>
    <xdr:sp macro="" textlink="">
      <xdr:nvSpPr>
        <xdr:cNvPr id="2" name="CaixaDeTexto 1"/>
        <xdr:cNvSpPr txBox="1"/>
      </xdr:nvSpPr>
      <xdr:spPr>
        <a:xfrm>
          <a:off x="156881" y="92515764"/>
          <a:ext cx="6757147" cy="1445559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eaLnBrk="1" fontAlgn="auto" latinLnBrk="0" hangingPunct="1"/>
          <a:r>
            <a:rPr lang="pt-BR" sz="1200" b="1">
              <a:solidFill>
                <a:srgbClr val="FF0000"/>
              </a:solidFill>
              <a:latin typeface="+mn-lt"/>
              <a:ea typeface="+mn-ea"/>
              <a:cs typeface="+mn-cs"/>
            </a:rPr>
            <a:t>Estamos</a:t>
          </a:r>
          <a:r>
            <a:rPr lang="pt-BR" sz="12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apresentando um modelo. </a:t>
          </a:r>
          <a:endParaRPr lang="pt-BR" sz="12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2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O preenchimento da planilha é de total responsabilidade do licitante.</a:t>
          </a:r>
          <a:endParaRPr lang="pt-BR" sz="12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200" b="1">
              <a:solidFill>
                <a:srgbClr val="FF0000"/>
              </a:solidFill>
              <a:latin typeface="+mn-lt"/>
              <a:ea typeface="+mn-ea"/>
              <a:cs typeface="+mn-cs"/>
            </a:rPr>
            <a:t>A Comissão irá avaliar, separadamente, os itens, subitens e totais de cada planilha como critério de julgamento. </a:t>
          </a:r>
          <a:endParaRPr lang="pt-BR" sz="12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200" b="1">
              <a:solidFill>
                <a:srgbClr val="FF0000"/>
              </a:solidFill>
              <a:latin typeface="+mn-lt"/>
              <a:ea typeface="+mn-ea"/>
              <a:cs typeface="+mn-cs"/>
            </a:rPr>
            <a:t>Serão desclassificadas, com base no artigo 48, incisos I e II da Lei n.º 8.666/93, as propostas que omitirem ou deixarem de cotar os custos de qualquer item, ou sub-item, especificados na Planilha de Preços e Quantitativos.</a:t>
          </a:r>
          <a:endParaRPr lang="pt-BR" sz="12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endParaRPr lang="pt-B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352424</xdr:colOff>
      <xdr:row>31</xdr:row>
      <xdr:rowOff>85726</xdr:rowOff>
    </xdr:from>
    <xdr:ext cx="4810125" cy="2295524"/>
    <xdr:sp macro="" textlink="">
      <xdr:nvSpPr>
        <xdr:cNvPr id="2" name="CaixaDeTexto 1"/>
        <xdr:cNvSpPr txBox="1"/>
      </xdr:nvSpPr>
      <xdr:spPr>
        <a:xfrm>
          <a:off x="1095374" y="11801476"/>
          <a:ext cx="4810125" cy="2295524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eaLnBrk="1" fontAlgn="auto" latinLnBrk="0" hangingPunct="1"/>
          <a:r>
            <a:rPr lang="pt-BR" sz="1200" b="1">
              <a:solidFill>
                <a:srgbClr val="FF0000"/>
              </a:solidFill>
              <a:latin typeface="+mn-lt"/>
              <a:ea typeface="+mn-ea"/>
              <a:cs typeface="+mn-cs"/>
            </a:rPr>
            <a:t>Estamos</a:t>
          </a:r>
          <a:r>
            <a:rPr lang="pt-BR" sz="12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apresentando um modelo. </a:t>
          </a:r>
          <a:endParaRPr lang="pt-BR" sz="12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2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O preenchimento da planilha é de total responsabilidade do licitante.</a:t>
          </a:r>
          <a:endParaRPr lang="pt-BR" sz="12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2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Deverá ser apresentada composição de custos de todos os  itens e subitens da planilha de orçamento sintético.</a:t>
          </a:r>
          <a:endParaRPr lang="pt-BR" sz="12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200" b="1">
              <a:solidFill>
                <a:srgbClr val="FF0000"/>
              </a:solidFill>
              <a:latin typeface="+mn-lt"/>
              <a:ea typeface="+mn-ea"/>
              <a:cs typeface="+mn-cs"/>
            </a:rPr>
            <a:t>Cada licitante deve elaborar suas composições de custos incluindo todos os materiais, equipamentos e mão-de-obra que entenderem necessário para a conclusão do serviço de acordo com a especificação técnica. </a:t>
          </a:r>
          <a:endParaRPr lang="pt-BR" sz="12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200" b="1">
              <a:solidFill>
                <a:srgbClr val="FF0000"/>
              </a:solidFill>
              <a:latin typeface="+mn-lt"/>
              <a:ea typeface="+mn-ea"/>
              <a:cs typeface="+mn-cs"/>
            </a:rPr>
            <a:t>Não poderá haver nenhum pleito de alteração de valores das planilhas em função das composições apresentadas pela UFVJM.</a:t>
          </a:r>
          <a:endParaRPr lang="pt-BR" sz="12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endParaRPr lang="pt-B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4"/>
  <sheetViews>
    <sheetView view="pageBreakPreview" zoomScale="85" zoomScaleSheetLayoutView="85" workbookViewId="0">
      <pane ySplit="5" topLeftCell="A6" activePane="bottomLeft" state="frozen"/>
      <selection pane="bottomLeft" activeCell="C270" sqref="C270"/>
    </sheetView>
  </sheetViews>
  <sheetFormatPr defaultColWidth="18.140625" defaultRowHeight="15"/>
  <cols>
    <col min="1" max="1" width="11.140625" style="85" customWidth="1"/>
    <col min="2" max="2" width="14.140625" style="85" customWidth="1"/>
    <col min="3" max="3" width="60.140625" style="73" customWidth="1"/>
    <col min="4" max="4" width="13" style="85" customWidth="1"/>
    <col min="5" max="5" width="14.7109375" style="266" customWidth="1"/>
    <col min="6" max="7" width="18.140625" style="266"/>
    <col min="8" max="16384" width="18.140625" style="73"/>
  </cols>
  <sheetData>
    <row r="1" spans="1:8" ht="75" customHeight="1">
      <c r="A1" s="356" t="s">
        <v>723</v>
      </c>
      <c r="B1" s="356"/>
      <c r="C1" s="356"/>
      <c r="D1" s="356"/>
      <c r="E1" s="356"/>
      <c r="F1" s="356"/>
      <c r="G1" s="356"/>
    </row>
    <row r="2" spans="1:8">
      <c r="A2" s="343" t="s">
        <v>673</v>
      </c>
      <c r="B2" s="343"/>
      <c r="C2" s="343"/>
      <c r="D2" s="343"/>
      <c r="E2" s="343"/>
      <c r="F2" s="343"/>
      <c r="G2" s="259">
        <f>G262</f>
        <v>0</v>
      </c>
    </row>
    <row r="3" spans="1:8">
      <c r="A3" s="343" t="s">
        <v>678</v>
      </c>
      <c r="B3" s="343"/>
      <c r="C3" s="343"/>
      <c r="D3" s="343"/>
      <c r="E3" s="343"/>
      <c r="F3" s="343"/>
      <c r="G3" s="260">
        <f>G263</f>
        <v>0</v>
      </c>
    </row>
    <row r="4" spans="1:8">
      <c r="A4" s="343" t="s">
        <v>674</v>
      </c>
      <c r="B4" s="343"/>
      <c r="C4" s="343"/>
      <c r="D4" s="343"/>
      <c r="E4" s="343"/>
      <c r="F4" s="343"/>
      <c r="G4" s="259">
        <f>G264</f>
        <v>0</v>
      </c>
    </row>
    <row r="5" spans="1:8" s="170" customFormat="1">
      <c r="A5" s="95" t="s">
        <v>200</v>
      </c>
      <c r="B5" s="95" t="s">
        <v>201</v>
      </c>
      <c r="C5" s="96" t="s">
        <v>202</v>
      </c>
      <c r="D5" s="95" t="s">
        <v>203</v>
      </c>
      <c r="E5" s="258" t="s">
        <v>204</v>
      </c>
      <c r="F5" s="258" t="s">
        <v>205</v>
      </c>
      <c r="G5" s="258" t="s">
        <v>206</v>
      </c>
    </row>
    <row r="6" spans="1:8" s="170" customFormat="1">
      <c r="A6" s="91" t="s">
        <v>47</v>
      </c>
      <c r="B6" s="357" t="s">
        <v>3</v>
      </c>
      <c r="C6" s="358"/>
      <c r="D6" s="358"/>
      <c r="E6" s="358"/>
      <c r="F6" s="358"/>
      <c r="G6" s="359"/>
    </row>
    <row r="7" spans="1:8" ht="45">
      <c r="A7" s="78" t="s">
        <v>7</v>
      </c>
      <c r="B7" s="58" t="s">
        <v>57</v>
      </c>
      <c r="C7" s="177" t="s">
        <v>235</v>
      </c>
      <c r="D7" s="78" t="s">
        <v>58</v>
      </c>
      <c r="E7" s="284">
        <v>1</v>
      </c>
      <c r="F7" s="268"/>
      <c r="G7" s="284">
        <f>E7*F7</f>
        <v>0</v>
      </c>
    </row>
    <row r="8" spans="1:8">
      <c r="A8" s="78" t="s">
        <v>8</v>
      </c>
      <c r="B8" s="58" t="s">
        <v>59</v>
      </c>
      <c r="C8" s="177" t="s">
        <v>236</v>
      </c>
      <c r="D8" s="78" t="s">
        <v>58</v>
      </c>
      <c r="E8" s="284">
        <v>1</v>
      </c>
      <c r="F8" s="268"/>
      <c r="G8" s="284">
        <f>E8*F8</f>
        <v>0</v>
      </c>
    </row>
    <row r="9" spans="1:8" s="170" customFormat="1">
      <c r="A9" s="344" t="s">
        <v>31</v>
      </c>
      <c r="B9" s="345"/>
      <c r="C9" s="345"/>
      <c r="D9" s="345"/>
      <c r="E9" s="345"/>
      <c r="F9" s="346"/>
      <c r="G9" s="261">
        <f>SUM(G7:G8)</f>
        <v>0</v>
      </c>
      <c r="H9" s="339"/>
    </row>
    <row r="10" spans="1:8" s="170" customFormat="1">
      <c r="A10" s="91" t="s">
        <v>48</v>
      </c>
      <c r="B10" s="357" t="s">
        <v>60</v>
      </c>
      <c r="C10" s="358"/>
      <c r="D10" s="358"/>
      <c r="E10" s="358"/>
      <c r="F10" s="358"/>
      <c r="G10" s="359"/>
      <c r="H10" s="339"/>
    </row>
    <row r="11" spans="1:8" ht="30">
      <c r="A11" s="87" t="s">
        <v>9</v>
      </c>
      <c r="B11" s="58" t="s">
        <v>479</v>
      </c>
      <c r="C11" s="74" t="s">
        <v>61</v>
      </c>
      <c r="D11" s="79" t="s">
        <v>4</v>
      </c>
      <c r="E11" s="268">
        <v>9</v>
      </c>
      <c r="F11" s="268"/>
      <c r="G11" s="269">
        <f>E11*F11</f>
        <v>0</v>
      </c>
      <c r="H11" s="339"/>
    </row>
    <row r="12" spans="1:8" ht="60">
      <c r="A12" s="87" t="s">
        <v>10</v>
      </c>
      <c r="B12" s="58" t="s">
        <v>480</v>
      </c>
      <c r="C12" s="75" t="s">
        <v>62</v>
      </c>
      <c r="D12" s="79" t="s">
        <v>4</v>
      </c>
      <c r="E12" s="268">
        <v>25</v>
      </c>
      <c r="F12" s="268"/>
      <c r="G12" s="269">
        <f t="shared" ref="G12:G19" si="0">E12*F12</f>
        <v>0</v>
      </c>
      <c r="H12" s="339"/>
    </row>
    <row r="13" spans="1:8" ht="45">
      <c r="A13" s="87" t="s">
        <v>18</v>
      </c>
      <c r="B13" s="58" t="s">
        <v>481</v>
      </c>
      <c r="C13" s="75" t="s">
        <v>63</v>
      </c>
      <c r="D13" s="79" t="s">
        <v>4</v>
      </c>
      <c r="E13" s="268">
        <v>86</v>
      </c>
      <c r="F13" s="268"/>
      <c r="G13" s="269">
        <f t="shared" si="0"/>
        <v>0</v>
      </c>
      <c r="H13" s="339"/>
    </row>
    <row r="14" spans="1:8" ht="45">
      <c r="A14" s="87" t="s">
        <v>276</v>
      </c>
      <c r="B14" s="58" t="s">
        <v>482</v>
      </c>
      <c r="C14" s="75" t="s">
        <v>64</v>
      </c>
      <c r="D14" s="79" t="s">
        <v>4</v>
      </c>
      <c r="E14" s="268">
        <v>25.41</v>
      </c>
      <c r="F14" s="268"/>
      <c r="G14" s="269">
        <f t="shared" si="0"/>
        <v>0</v>
      </c>
      <c r="H14" s="339"/>
    </row>
    <row r="15" spans="1:8" ht="45">
      <c r="A15" s="87" t="s">
        <v>277</v>
      </c>
      <c r="B15" s="58" t="s">
        <v>483</v>
      </c>
      <c r="C15" s="75" t="s">
        <v>65</v>
      </c>
      <c r="D15" s="89" t="s">
        <v>58</v>
      </c>
      <c r="E15" s="268">
        <v>1</v>
      </c>
      <c r="F15" s="268"/>
      <c r="G15" s="269">
        <f t="shared" si="0"/>
        <v>0</v>
      </c>
      <c r="H15" s="339"/>
    </row>
    <row r="16" spans="1:8" ht="45">
      <c r="A16" s="87" t="s">
        <v>278</v>
      </c>
      <c r="B16" s="58" t="s">
        <v>484</v>
      </c>
      <c r="C16" s="75" t="s">
        <v>66</v>
      </c>
      <c r="D16" s="89" t="s">
        <v>58</v>
      </c>
      <c r="E16" s="268">
        <v>2</v>
      </c>
      <c r="F16" s="268"/>
      <c r="G16" s="269">
        <f t="shared" si="0"/>
        <v>0</v>
      </c>
      <c r="H16" s="339"/>
    </row>
    <row r="17" spans="1:8" ht="60">
      <c r="A17" s="87" t="s">
        <v>279</v>
      </c>
      <c r="B17" s="58" t="s">
        <v>485</v>
      </c>
      <c r="C17" s="75" t="s">
        <v>67</v>
      </c>
      <c r="D17" s="89" t="s">
        <v>58</v>
      </c>
      <c r="E17" s="268">
        <v>2</v>
      </c>
      <c r="F17" s="268"/>
      <c r="G17" s="269">
        <f t="shared" si="0"/>
        <v>0</v>
      </c>
      <c r="H17" s="339"/>
    </row>
    <row r="18" spans="1:8" ht="30">
      <c r="A18" s="87" t="s">
        <v>280</v>
      </c>
      <c r="B18" s="58" t="s">
        <v>486</v>
      </c>
      <c r="C18" s="75" t="s">
        <v>237</v>
      </c>
      <c r="D18" s="89" t="s">
        <v>4</v>
      </c>
      <c r="E18" s="268">
        <v>316.55</v>
      </c>
      <c r="F18" s="268"/>
      <c r="G18" s="269">
        <f t="shared" si="0"/>
        <v>0</v>
      </c>
      <c r="H18" s="339"/>
    </row>
    <row r="19" spans="1:8" ht="30">
      <c r="A19" s="87" t="s">
        <v>281</v>
      </c>
      <c r="B19" s="58" t="s">
        <v>487</v>
      </c>
      <c r="C19" s="75" t="s">
        <v>68</v>
      </c>
      <c r="D19" s="79" t="s">
        <v>4</v>
      </c>
      <c r="E19" s="273">
        <v>3844</v>
      </c>
      <c r="F19" s="268"/>
      <c r="G19" s="269">
        <f t="shared" si="0"/>
        <v>0</v>
      </c>
      <c r="H19" s="339"/>
    </row>
    <row r="20" spans="1:8" s="170" customFormat="1">
      <c r="A20" s="344" t="s">
        <v>31</v>
      </c>
      <c r="B20" s="345"/>
      <c r="C20" s="345"/>
      <c r="D20" s="345"/>
      <c r="E20" s="345"/>
      <c r="F20" s="346"/>
      <c r="G20" s="261">
        <f>SUM(G11:G19)</f>
        <v>0</v>
      </c>
      <c r="H20" s="339"/>
    </row>
    <row r="21" spans="1:8" s="170" customFormat="1">
      <c r="A21" s="88" t="s">
        <v>49</v>
      </c>
      <c r="B21" s="357" t="s">
        <v>69</v>
      </c>
      <c r="C21" s="358"/>
      <c r="D21" s="358"/>
      <c r="E21" s="358"/>
      <c r="F21" s="358"/>
      <c r="G21" s="359"/>
      <c r="H21" s="339"/>
    </row>
    <row r="22" spans="1:8" ht="30">
      <c r="A22" s="87" t="s">
        <v>11</v>
      </c>
      <c r="B22" s="191" t="s">
        <v>659</v>
      </c>
      <c r="C22" s="178" t="s">
        <v>70</v>
      </c>
      <c r="D22" s="79" t="s">
        <v>4</v>
      </c>
      <c r="E22" s="268">
        <v>4844</v>
      </c>
      <c r="F22" s="268"/>
      <c r="G22" s="268">
        <f>E22*F22</f>
        <v>0</v>
      </c>
      <c r="H22" s="339"/>
    </row>
    <row r="23" spans="1:8" s="115" customFormat="1" ht="30">
      <c r="A23" s="71" t="s">
        <v>12</v>
      </c>
      <c r="B23" s="203" t="s">
        <v>490</v>
      </c>
      <c r="C23" s="164" t="s">
        <v>238</v>
      </c>
      <c r="D23" s="71" t="s">
        <v>4</v>
      </c>
      <c r="E23" s="282">
        <v>2794.33</v>
      </c>
      <c r="F23" s="271"/>
      <c r="G23" s="268">
        <f t="shared" ref="G23:G25" si="1">E23*F23</f>
        <v>0</v>
      </c>
      <c r="H23" s="339"/>
    </row>
    <row r="24" spans="1:8" ht="45">
      <c r="A24" s="87" t="s">
        <v>13</v>
      </c>
      <c r="B24" s="58" t="s">
        <v>488</v>
      </c>
      <c r="C24" s="76" t="s">
        <v>239</v>
      </c>
      <c r="D24" s="79" t="s">
        <v>4</v>
      </c>
      <c r="E24" s="282">
        <v>686.52</v>
      </c>
      <c r="F24" s="268"/>
      <c r="G24" s="268">
        <f t="shared" si="1"/>
        <v>0</v>
      </c>
      <c r="H24" s="339"/>
    </row>
    <row r="25" spans="1:8" ht="30">
      <c r="A25" s="87" t="s">
        <v>14</v>
      </c>
      <c r="B25" s="58" t="s">
        <v>489</v>
      </c>
      <c r="C25" s="75" t="s">
        <v>71</v>
      </c>
      <c r="D25" s="89" t="s">
        <v>19</v>
      </c>
      <c r="E25" s="268">
        <v>2107.81</v>
      </c>
      <c r="F25" s="283"/>
      <c r="G25" s="268">
        <f t="shared" si="1"/>
        <v>0</v>
      </c>
      <c r="H25" s="339"/>
    </row>
    <row r="26" spans="1:8" s="170" customFormat="1">
      <c r="A26" s="344"/>
      <c r="B26" s="345"/>
      <c r="C26" s="345"/>
      <c r="D26" s="345"/>
      <c r="E26" s="345"/>
      <c r="F26" s="346"/>
      <c r="G26" s="261">
        <f>SUM(G22:G25)</f>
        <v>0</v>
      </c>
      <c r="H26" s="339"/>
    </row>
    <row r="27" spans="1:8" s="170" customFormat="1">
      <c r="A27" s="91" t="s">
        <v>50</v>
      </c>
      <c r="B27" s="357" t="s">
        <v>72</v>
      </c>
      <c r="C27" s="358"/>
      <c r="D27" s="358"/>
      <c r="E27" s="358"/>
      <c r="F27" s="358"/>
      <c r="G27" s="359"/>
      <c r="H27" s="339"/>
    </row>
    <row r="28" spans="1:8" ht="30">
      <c r="A28" s="78" t="s">
        <v>15</v>
      </c>
      <c r="B28" s="58" t="s">
        <v>491</v>
      </c>
      <c r="C28" s="177" t="s">
        <v>73</v>
      </c>
      <c r="D28" s="81" t="s">
        <v>19</v>
      </c>
      <c r="E28" s="281">
        <v>555.41999999999996</v>
      </c>
      <c r="F28" s="277"/>
      <c r="G28" s="281">
        <f>E28*F28</f>
        <v>0</v>
      </c>
      <c r="H28" s="339"/>
    </row>
    <row r="29" spans="1:8" ht="30">
      <c r="A29" s="78" t="s">
        <v>16</v>
      </c>
      <c r="B29" s="58" t="s">
        <v>492</v>
      </c>
      <c r="C29" s="177" t="s">
        <v>74</v>
      </c>
      <c r="D29" s="81" t="s">
        <v>4</v>
      </c>
      <c r="E29" s="281">
        <v>450</v>
      </c>
      <c r="F29" s="277"/>
      <c r="G29" s="281">
        <f t="shared" ref="G29:G36" si="2">E29*F29</f>
        <v>0</v>
      </c>
      <c r="H29" s="339"/>
    </row>
    <row r="30" spans="1:8" ht="30">
      <c r="A30" s="78" t="s">
        <v>282</v>
      </c>
      <c r="B30" s="58" t="s">
        <v>493</v>
      </c>
      <c r="C30" s="177" t="s">
        <v>75</v>
      </c>
      <c r="D30" s="79" t="s">
        <v>19</v>
      </c>
      <c r="E30" s="281">
        <v>30</v>
      </c>
      <c r="F30" s="277"/>
      <c r="G30" s="281">
        <f t="shared" si="2"/>
        <v>0</v>
      </c>
      <c r="H30" s="339"/>
    </row>
    <row r="31" spans="1:8" ht="30">
      <c r="A31" s="78" t="s">
        <v>283</v>
      </c>
      <c r="B31" s="58" t="s">
        <v>494</v>
      </c>
      <c r="C31" s="75" t="s">
        <v>76</v>
      </c>
      <c r="D31" s="79" t="s">
        <v>19</v>
      </c>
      <c r="E31" s="269">
        <v>25.02</v>
      </c>
      <c r="F31" s="268"/>
      <c r="G31" s="281">
        <f t="shared" si="2"/>
        <v>0</v>
      </c>
      <c r="H31" s="339"/>
    </row>
    <row r="32" spans="1:8" ht="30">
      <c r="A32" s="78" t="s">
        <v>284</v>
      </c>
      <c r="B32" s="58" t="s">
        <v>495</v>
      </c>
      <c r="C32" s="75" t="s">
        <v>33</v>
      </c>
      <c r="D32" s="79" t="s">
        <v>19</v>
      </c>
      <c r="E32" s="269">
        <v>500.4</v>
      </c>
      <c r="F32" s="268"/>
      <c r="G32" s="281">
        <f t="shared" si="2"/>
        <v>0</v>
      </c>
      <c r="H32" s="339"/>
    </row>
    <row r="33" spans="1:8" ht="30">
      <c r="A33" s="78" t="s">
        <v>285</v>
      </c>
      <c r="B33" s="58" t="s">
        <v>496</v>
      </c>
      <c r="C33" s="75" t="s">
        <v>77</v>
      </c>
      <c r="D33" s="79" t="s">
        <v>19</v>
      </c>
      <c r="E33" s="269">
        <v>500.4</v>
      </c>
      <c r="F33" s="268"/>
      <c r="G33" s="281">
        <f t="shared" si="2"/>
        <v>0</v>
      </c>
      <c r="H33" s="339"/>
    </row>
    <row r="34" spans="1:8" ht="30">
      <c r="A34" s="78" t="s">
        <v>286</v>
      </c>
      <c r="B34" s="58" t="s">
        <v>497</v>
      </c>
      <c r="C34" s="75" t="s">
        <v>78</v>
      </c>
      <c r="D34" s="79" t="s">
        <v>19</v>
      </c>
      <c r="E34" s="269">
        <v>500.4</v>
      </c>
      <c r="F34" s="268"/>
      <c r="G34" s="281">
        <f t="shared" si="2"/>
        <v>0</v>
      </c>
      <c r="H34" s="339"/>
    </row>
    <row r="35" spans="1:8" ht="45">
      <c r="A35" s="78" t="s">
        <v>287</v>
      </c>
      <c r="B35" s="58" t="s">
        <v>498</v>
      </c>
      <c r="C35" s="75" t="s">
        <v>79</v>
      </c>
      <c r="D35" s="89" t="s">
        <v>4</v>
      </c>
      <c r="E35" s="269">
        <v>1472.5</v>
      </c>
      <c r="F35" s="268"/>
      <c r="G35" s="281">
        <f t="shared" si="2"/>
        <v>0</v>
      </c>
      <c r="H35" s="339"/>
    </row>
    <row r="36" spans="1:8" ht="30">
      <c r="A36" s="78" t="s">
        <v>288</v>
      </c>
      <c r="B36" s="58" t="s">
        <v>501</v>
      </c>
      <c r="C36" s="75" t="s">
        <v>80</v>
      </c>
      <c r="D36" s="89" t="s">
        <v>5</v>
      </c>
      <c r="E36" s="269">
        <v>8401.2999999999993</v>
      </c>
      <c r="F36" s="268"/>
      <c r="G36" s="281">
        <f t="shared" si="2"/>
        <v>0</v>
      </c>
      <c r="H36" s="339"/>
    </row>
    <row r="37" spans="1:8" s="170" customFormat="1">
      <c r="A37" s="344" t="s">
        <v>31</v>
      </c>
      <c r="B37" s="345"/>
      <c r="C37" s="345"/>
      <c r="D37" s="345"/>
      <c r="E37" s="345"/>
      <c r="F37" s="346"/>
      <c r="G37" s="261">
        <f>SUM(G28:G36)</f>
        <v>0</v>
      </c>
      <c r="H37" s="339"/>
    </row>
    <row r="38" spans="1:8" s="170" customFormat="1">
      <c r="A38" s="91" t="s">
        <v>36</v>
      </c>
      <c r="B38" s="357" t="s">
        <v>81</v>
      </c>
      <c r="C38" s="358"/>
      <c r="D38" s="358"/>
      <c r="E38" s="358"/>
      <c r="F38" s="358"/>
      <c r="G38" s="359"/>
      <c r="H38" s="339"/>
    </row>
    <row r="39" spans="1:8" ht="30">
      <c r="A39" s="58" t="s">
        <v>17</v>
      </c>
      <c r="B39" s="58" t="s">
        <v>499</v>
      </c>
      <c r="C39" s="59" t="s">
        <v>29</v>
      </c>
      <c r="D39" s="58" t="s">
        <v>4</v>
      </c>
      <c r="E39" s="273">
        <v>249.05400000000003</v>
      </c>
      <c r="F39" s="280"/>
      <c r="G39" s="280">
        <f>E39*F39</f>
        <v>0</v>
      </c>
      <c r="H39" s="339"/>
    </row>
    <row r="40" spans="1:8" s="170" customFormat="1">
      <c r="A40" s="344" t="s">
        <v>31</v>
      </c>
      <c r="B40" s="345"/>
      <c r="C40" s="345"/>
      <c r="D40" s="345"/>
      <c r="E40" s="345"/>
      <c r="F40" s="346"/>
      <c r="G40" s="261">
        <f>SUM(G39)</f>
        <v>0</v>
      </c>
      <c r="H40" s="339"/>
    </row>
    <row r="41" spans="1:8" s="170" customFormat="1">
      <c r="A41" s="88" t="s">
        <v>289</v>
      </c>
      <c r="B41" s="357" t="s">
        <v>82</v>
      </c>
      <c r="C41" s="358"/>
      <c r="D41" s="358"/>
      <c r="E41" s="358"/>
      <c r="F41" s="358"/>
      <c r="G41" s="359"/>
      <c r="H41" s="339"/>
    </row>
    <row r="42" spans="1:8" ht="30">
      <c r="A42" s="87" t="s">
        <v>290</v>
      </c>
      <c r="B42" s="58" t="s">
        <v>495</v>
      </c>
      <c r="C42" s="177" t="s">
        <v>33</v>
      </c>
      <c r="D42" s="79" t="s">
        <v>19</v>
      </c>
      <c r="E42" s="268">
        <v>583.28</v>
      </c>
      <c r="F42" s="268"/>
      <c r="G42" s="268">
        <f>E42*F42</f>
        <v>0</v>
      </c>
      <c r="H42" s="339"/>
    </row>
    <row r="43" spans="1:8" ht="45">
      <c r="A43" s="87" t="s">
        <v>291</v>
      </c>
      <c r="B43" s="58" t="s">
        <v>500</v>
      </c>
      <c r="C43" s="177" t="s">
        <v>83</v>
      </c>
      <c r="D43" s="79" t="s">
        <v>4</v>
      </c>
      <c r="E43" s="268">
        <v>5166.1000000000004</v>
      </c>
      <c r="F43" s="268"/>
      <c r="G43" s="268">
        <f t="shared" ref="G43:G47" si="3">E43*F43</f>
        <v>0</v>
      </c>
      <c r="H43" s="339"/>
    </row>
    <row r="44" spans="1:8" ht="30">
      <c r="A44" s="87" t="s">
        <v>292</v>
      </c>
      <c r="B44" s="58" t="s">
        <v>501</v>
      </c>
      <c r="C44" s="75" t="s">
        <v>80</v>
      </c>
      <c r="D44" s="89" t="s">
        <v>5</v>
      </c>
      <c r="E44" s="268">
        <v>5056.8999999999996</v>
      </c>
      <c r="F44" s="268"/>
      <c r="G44" s="268">
        <f t="shared" si="3"/>
        <v>0</v>
      </c>
      <c r="H44" s="339"/>
    </row>
    <row r="45" spans="1:8" ht="30">
      <c r="A45" s="87" t="s">
        <v>293</v>
      </c>
      <c r="B45" s="58" t="s">
        <v>497</v>
      </c>
      <c r="C45" s="75" t="s">
        <v>84</v>
      </c>
      <c r="D45" s="79" t="s">
        <v>19</v>
      </c>
      <c r="E45" s="268">
        <v>5166.1000000000004</v>
      </c>
      <c r="F45" s="268"/>
      <c r="G45" s="268">
        <f t="shared" si="3"/>
        <v>0</v>
      </c>
      <c r="H45" s="339"/>
    </row>
    <row r="46" spans="1:8" ht="60">
      <c r="A46" s="87" t="s">
        <v>294</v>
      </c>
      <c r="B46" s="58" t="s">
        <v>502</v>
      </c>
      <c r="C46" s="75" t="s">
        <v>85</v>
      </c>
      <c r="D46" s="79" t="s">
        <v>4</v>
      </c>
      <c r="E46" s="268">
        <v>1069.7</v>
      </c>
      <c r="F46" s="268"/>
      <c r="G46" s="268">
        <f t="shared" si="3"/>
        <v>0</v>
      </c>
      <c r="H46" s="339"/>
    </row>
    <row r="47" spans="1:8" ht="45">
      <c r="A47" s="87" t="s">
        <v>295</v>
      </c>
      <c r="B47" s="58" t="s">
        <v>503</v>
      </c>
      <c r="C47" s="192" t="s">
        <v>664</v>
      </c>
      <c r="D47" s="193" t="s">
        <v>658</v>
      </c>
      <c r="E47" s="268">
        <v>637.21</v>
      </c>
      <c r="F47" s="268"/>
      <c r="G47" s="268">
        <f t="shared" si="3"/>
        <v>0</v>
      </c>
      <c r="H47" s="339"/>
    </row>
    <row r="48" spans="1:8" s="170" customFormat="1">
      <c r="A48" s="344" t="s">
        <v>31</v>
      </c>
      <c r="B48" s="345"/>
      <c r="C48" s="345"/>
      <c r="D48" s="345"/>
      <c r="E48" s="345"/>
      <c r="F48" s="346"/>
      <c r="G48" s="261">
        <f>SUM(G42:G47)</f>
        <v>0</v>
      </c>
      <c r="H48" s="339"/>
    </row>
    <row r="49" spans="1:8" s="170" customFormat="1">
      <c r="A49" s="91" t="s">
        <v>296</v>
      </c>
      <c r="B49" s="357" t="s">
        <v>86</v>
      </c>
      <c r="C49" s="358"/>
      <c r="D49" s="358"/>
      <c r="E49" s="358"/>
      <c r="F49" s="358"/>
      <c r="G49" s="359"/>
      <c r="H49" s="339"/>
    </row>
    <row r="50" spans="1:8" ht="45">
      <c r="A50" s="87" t="s">
        <v>297</v>
      </c>
      <c r="B50" s="58" t="s">
        <v>504</v>
      </c>
      <c r="C50" s="179" t="s">
        <v>87</v>
      </c>
      <c r="D50" s="79" t="s">
        <v>4</v>
      </c>
      <c r="E50" s="279">
        <v>3065.3979999999992</v>
      </c>
      <c r="F50" s="269"/>
      <c r="G50" s="269">
        <f>E50*F50</f>
        <v>0</v>
      </c>
      <c r="H50" s="339"/>
    </row>
    <row r="51" spans="1:8" ht="45">
      <c r="A51" s="87" t="s">
        <v>298</v>
      </c>
      <c r="B51" s="58" t="s">
        <v>505</v>
      </c>
      <c r="C51" s="179" t="s">
        <v>259</v>
      </c>
      <c r="D51" s="79" t="s">
        <v>4</v>
      </c>
      <c r="E51" s="279">
        <v>183.80600000000001</v>
      </c>
      <c r="F51" s="269"/>
      <c r="G51" s="269">
        <f t="shared" ref="G51:G54" si="4">E51*F51</f>
        <v>0</v>
      </c>
      <c r="H51" s="339"/>
    </row>
    <row r="52" spans="1:8" ht="30">
      <c r="A52" s="87" t="s">
        <v>299</v>
      </c>
      <c r="B52" s="58" t="s">
        <v>506</v>
      </c>
      <c r="C52" s="179" t="s">
        <v>88</v>
      </c>
      <c r="D52" s="79" t="s">
        <v>19</v>
      </c>
      <c r="E52" s="269">
        <v>7.9760999999999997</v>
      </c>
      <c r="F52" s="269"/>
      <c r="G52" s="269">
        <f t="shared" si="4"/>
        <v>0</v>
      </c>
      <c r="H52" s="339"/>
    </row>
    <row r="53" spans="1:8" s="115" customFormat="1" ht="30">
      <c r="A53" s="71" t="s">
        <v>300</v>
      </c>
      <c r="B53" s="61" t="s">
        <v>507</v>
      </c>
      <c r="C53" s="316" t="s">
        <v>27</v>
      </c>
      <c r="D53" s="56" t="s">
        <v>4</v>
      </c>
      <c r="E53" s="273">
        <v>29.880000000000003</v>
      </c>
      <c r="F53" s="273"/>
      <c r="G53" s="273">
        <f t="shared" si="4"/>
        <v>0</v>
      </c>
      <c r="H53" s="339"/>
    </row>
    <row r="54" spans="1:8" ht="45">
      <c r="A54" s="87" t="s">
        <v>301</v>
      </c>
      <c r="B54" s="58" t="s">
        <v>508</v>
      </c>
      <c r="C54" s="180" t="s">
        <v>265</v>
      </c>
      <c r="D54" s="79" t="s">
        <v>4</v>
      </c>
      <c r="E54" s="268">
        <v>202.6</v>
      </c>
      <c r="F54" s="268"/>
      <c r="G54" s="269">
        <f t="shared" si="4"/>
        <v>0</v>
      </c>
      <c r="H54" s="339"/>
    </row>
    <row r="55" spans="1:8" s="170" customFormat="1">
      <c r="A55" s="344" t="s">
        <v>31</v>
      </c>
      <c r="B55" s="345"/>
      <c r="C55" s="345"/>
      <c r="D55" s="345"/>
      <c r="E55" s="345"/>
      <c r="F55" s="346"/>
      <c r="G55" s="261">
        <f>SUM(G50:G54)</f>
        <v>0</v>
      </c>
      <c r="H55" s="339"/>
    </row>
    <row r="56" spans="1:8" s="170" customFormat="1">
      <c r="A56" s="88" t="s">
        <v>302</v>
      </c>
      <c r="B56" s="357" t="s">
        <v>89</v>
      </c>
      <c r="C56" s="358"/>
      <c r="D56" s="358"/>
      <c r="E56" s="358"/>
      <c r="F56" s="358"/>
      <c r="G56" s="359"/>
      <c r="H56" s="339"/>
    </row>
    <row r="57" spans="1:8">
      <c r="A57" s="87" t="s">
        <v>303</v>
      </c>
      <c r="B57" s="58" t="s">
        <v>53</v>
      </c>
      <c r="C57" s="179" t="s">
        <v>54</v>
      </c>
      <c r="D57" s="79" t="s">
        <v>90</v>
      </c>
      <c r="E57" s="269">
        <v>1471.05</v>
      </c>
      <c r="F57" s="269"/>
      <c r="G57" s="269">
        <f>E57*F57</f>
        <v>0</v>
      </c>
      <c r="H57" s="339"/>
    </row>
    <row r="58" spans="1:8" s="115" customFormat="1" ht="30">
      <c r="A58" s="71" t="s">
        <v>304</v>
      </c>
      <c r="B58" s="61" t="s">
        <v>509</v>
      </c>
      <c r="C58" s="68" t="s">
        <v>55</v>
      </c>
      <c r="D58" s="71" t="s">
        <v>4</v>
      </c>
      <c r="E58" s="273">
        <v>1471.05</v>
      </c>
      <c r="F58" s="273"/>
      <c r="G58" s="269">
        <f t="shared" ref="G58:G62" si="5">E58*F58</f>
        <v>0</v>
      </c>
      <c r="H58" s="339"/>
    </row>
    <row r="59" spans="1:8" ht="30">
      <c r="A59" s="87" t="s">
        <v>305</v>
      </c>
      <c r="B59" s="58" t="s">
        <v>510</v>
      </c>
      <c r="C59" s="179" t="s">
        <v>91</v>
      </c>
      <c r="D59" s="79" t="s">
        <v>6</v>
      </c>
      <c r="E59" s="269">
        <v>561.74</v>
      </c>
      <c r="F59" s="269"/>
      <c r="G59" s="269">
        <f t="shared" si="5"/>
        <v>0</v>
      </c>
      <c r="H59" s="339"/>
    </row>
    <row r="60" spans="1:8" s="115" customFormat="1" ht="30">
      <c r="A60" s="71" t="s">
        <v>306</v>
      </c>
      <c r="B60" s="61" t="s">
        <v>511</v>
      </c>
      <c r="C60" s="181" t="s">
        <v>92</v>
      </c>
      <c r="D60" s="80" t="s">
        <v>6</v>
      </c>
      <c r="E60" s="273">
        <v>73.552499999999995</v>
      </c>
      <c r="F60" s="273"/>
      <c r="G60" s="269">
        <f t="shared" si="5"/>
        <v>0</v>
      </c>
      <c r="H60" s="339"/>
    </row>
    <row r="61" spans="1:8" ht="45">
      <c r="A61" s="87" t="s">
        <v>307</v>
      </c>
      <c r="B61" s="58" t="s">
        <v>512</v>
      </c>
      <c r="C61" s="179" t="s">
        <v>240</v>
      </c>
      <c r="D61" s="79" t="s">
        <v>4</v>
      </c>
      <c r="E61" s="269">
        <v>637.21</v>
      </c>
      <c r="F61" s="269"/>
      <c r="G61" s="269">
        <f t="shared" si="5"/>
        <v>0</v>
      </c>
      <c r="H61" s="339"/>
    </row>
    <row r="62" spans="1:8" ht="45">
      <c r="A62" s="87" t="s">
        <v>308</v>
      </c>
      <c r="B62" s="58" t="s">
        <v>513</v>
      </c>
      <c r="C62" s="62" t="s">
        <v>193</v>
      </c>
      <c r="D62" s="56" t="s">
        <v>4</v>
      </c>
      <c r="E62" s="273">
        <v>71.66</v>
      </c>
      <c r="F62" s="269"/>
      <c r="G62" s="269">
        <f t="shared" si="5"/>
        <v>0</v>
      </c>
      <c r="H62" s="339"/>
    </row>
    <row r="63" spans="1:8" s="170" customFormat="1">
      <c r="A63" s="344" t="s">
        <v>31</v>
      </c>
      <c r="B63" s="345"/>
      <c r="C63" s="345"/>
      <c r="D63" s="345"/>
      <c r="E63" s="345"/>
      <c r="F63" s="346"/>
      <c r="G63" s="261">
        <f>SUM(G57:G62)</f>
        <v>0</v>
      </c>
      <c r="H63" s="339"/>
    </row>
    <row r="64" spans="1:8" s="170" customFormat="1">
      <c r="A64" s="86" t="s">
        <v>309</v>
      </c>
      <c r="B64" s="357" t="s">
        <v>93</v>
      </c>
      <c r="C64" s="358"/>
      <c r="D64" s="358"/>
      <c r="E64" s="358"/>
      <c r="F64" s="358"/>
      <c r="G64" s="359"/>
      <c r="H64" s="339"/>
    </row>
    <row r="65" spans="1:8" ht="45">
      <c r="A65" s="80" t="s">
        <v>310</v>
      </c>
      <c r="B65" s="58" t="s">
        <v>660</v>
      </c>
      <c r="C65" s="182" t="s">
        <v>94</v>
      </c>
      <c r="D65" s="80" t="s">
        <v>19</v>
      </c>
      <c r="E65" s="271">
        <v>74.858000000000018</v>
      </c>
      <c r="F65" s="271"/>
      <c r="G65" s="271">
        <f>E65*F65</f>
        <v>0</v>
      </c>
      <c r="H65" s="339"/>
    </row>
    <row r="66" spans="1:8" ht="45">
      <c r="A66" s="80" t="s">
        <v>311</v>
      </c>
      <c r="B66" s="58" t="s">
        <v>514</v>
      </c>
      <c r="C66" s="177" t="s">
        <v>95</v>
      </c>
      <c r="D66" s="80" t="s">
        <v>4</v>
      </c>
      <c r="E66" s="278">
        <v>1935.3600000000001</v>
      </c>
      <c r="F66" s="271"/>
      <c r="G66" s="271">
        <f t="shared" ref="G66:G70" si="6">E66*F66</f>
        <v>0</v>
      </c>
      <c r="H66" s="339"/>
    </row>
    <row r="67" spans="1:8" ht="30">
      <c r="A67" s="80" t="s">
        <v>312</v>
      </c>
      <c r="B67" s="58" t="s">
        <v>515</v>
      </c>
      <c r="C67" s="177" t="s">
        <v>35</v>
      </c>
      <c r="D67" s="80" t="s">
        <v>4</v>
      </c>
      <c r="E67" s="271">
        <v>1935.3600000000001</v>
      </c>
      <c r="F67" s="271"/>
      <c r="G67" s="271">
        <f t="shared" si="6"/>
        <v>0</v>
      </c>
      <c r="H67" s="339"/>
    </row>
    <row r="68" spans="1:8" ht="45">
      <c r="A68" s="80" t="s">
        <v>313</v>
      </c>
      <c r="B68" s="58" t="s">
        <v>516</v>
      </c>
      <c r="C68" s="177" t="s">
        <v>96</v>
      </c>
      <c r="D68" s="80" t="s">
        <v>6</v>
      </c>
      <c r="E68" s="271">
        <v>1421.2399999999998</v>
      </c>
      <c r="F68" s="271"/>
      <c r="G68" s="271">
        <f t="shared" si="6"/>
        <v>0</v>
      </c>
      <c r="H68" s="339"/>
    </row>
    <row r="69" spans="1:8" s="115" customFormat="1" ht="30">
      <c r="A69" s="80" t="s">
        <v>314</v>
      </c>
      <c r="B69" s="61" t="s">
        <v>517</v>
      </c>
      <c r="C69" s="177" t="s">
        <v>97</v>
      </c>
      <c r="D69" s="80" t="s">
        <v>6</v>
      </c>
      <c r="E69" s="271">
        <v>15.46</v>
      </c>
      <c r="F69" s="271"/>
      <c r="G69" s="271">
        <f t="shared" si="6"/>
        <v>0</v>
      </c>
      <c r="H69" s="339"/>
    </row>
    <row r="70" spans="1:8" s="115" customFormat="1" ht="30">
      <c r="A70" s="80" t="s">
        <v>315</v>
      </c>
      <c r="B70" s="61" t="s">
        <v>316</v>
      </c>
      <c r="C70" s="155" t="s">
        <v>262</v>
      </c>
      <c r="D70" s="317" t="s">
        <v>4</v>
      </c>
      <c r="E70" s="318">
        <v>100.584</v>
      </c>
      <c r="F70" s="272"/>
      <c r="G70" s="271">
        <f t="shared" si="6"/>
        <v>0</v>
      </c>
      <c r="H70" s="339"/>
    </row>
    <row r="71" spans="1:8" s="170" customFormat="1">
      <c r="A71" s="344" t="s">
        <v>31</v>
      </c>
      <c r="B71" s="345"/>
      <c r="C71" s="345"/>
      <c r="D71" s="345"/>
      <c r="E71" s="345"/>
      <c r="F71" s="346"/>
      <c r="G71" s="261">
        <f>SUM(G65:G70)</f>
        <v>0</v>
      </c>
      <c r="H71" s="339"/>
    </row>
    <row r="72" spans="1:8" s="170" customFormat="1">
      <c r="A72" s="86" t="s">
        <v>317</v>
      </c>
      <c r="B72" s="350" t="s">
        <v>98</v>
      </c>
      <c r="C72" s="351"/>
      <c r="D72" s="351"/>
      <c r="E72" s="351"/>
      <c r="F72" s="351"/>
      <c r="G72" s="352"/>
      <c r="H72" s="339"/>
    </row>
    <row r="73" spans="1:8" s="170" customFormat="1">
      <c r="A73" s="86" t="s">
        <v>318</v>
      </c>
      <c r="B73" s="350" t="s">
        <v>99</v>
      </c>
      <c r="C73" s="351"/>
      <c r="D73" s="351"/>
      <c r="E73" s="351"/>
      <c r="F73" s="351"/>
      <c r="G73" s="352"/>
      <c r="H73" s="339"/>
    </row>
    <row r="74" spans="1:8" ht="30">
      <c r="A74" s="80" t="s">
        <v>319</v>
      </c>
      <c r="B74" s="58" t="s">
        <v>518</v>
      </c>
      <c r="C74" s="181" t="s">
        <v>52</v>
      </c>
      <c r="D74" s="80" t="s">
        <v>58</v>
      </c>
      <c r="E74" s="273">
        <v>1</v>
      </c>
      <c r="F74" s="273"/>
      <c r="G74" s="273">
        <f>E74*F74</f>
        <v>0</v>
      </c>
      <c r="H74" s="339"/>
    </row>
    <row r="75" spans="1:8" ht="30">
      <c r="A75" s="80" t="s">
        <v>320</v>
      </c>
      <c r="B75" s="58" t="s">
        <v>519</v>
      </c>
      <c r="C75" s="181" t="s">
        <v>100</v>
      </c>
      <c r="D75" s="80" t="s">
        <v>58</v>
      </c>
      <c r="E75" s="273">
        <v>14</v>
      </c>
      <c r="F75" s="273"/>
      <c r="G75" s="273">
        <f t="shared" ref="G75:G76" si="7">E75*F75</f>
        <v>0</v>
      </c>
      <c r="H75" s="339"/>
    </row>
    <row r="76" spans="1:8" ht="30">
      <c r="A76" s="80" t="s">
        <v>321</v>
      </c>
      <c r="B76" s="58" t="s">
        <v>520</v>
      </c>
      <c r="C76" s="181" t="s">
        <v>241</v>
      </c>
      <c r="D76" s="80" t="s">
        <v>58</v>
      </c>
      <c r="E76" s="273">
        <v>3</v>
      </c>
      <c r="F76" s="273"/>
      <c r="G76" s="273">
        <f t="shared" si="7"/>
        <v>0</v>
      </c>
      <c r="H76" s="339"/>
    </row>
    <row r="77" spans="1:8" ht="30">
      <c r="A77" s="80" t="s">
        <v>322</v>
      </c>
      <c r="B77" s="58" t="s">
        <v>32</v>
      </c>
      <c r="C77" s="181" t="s">
        <v>263</v>
      </c>
      <c r="D77" s="80" t="s">
        <v>58</v>
      </c>
      <c r="E77" s="273">
        <v>9</v>
      </c>
      <c r="F77" s="273"/>
      <c r="G77" s="273">
        <f>E77*F77</f>
        <v>0</v>
      </c>
      <c r="H77" s="339"/>
    </row>
    <row r="78" spans="1:8" s="170" customFormat="1">
      <c r="A78" s="86" t="s">
        <v>323</v>
      </c>
      <c r="B78" s="350" t="s">
        <v>101</v>
      </c>
      <c r="C78" s="351"/>
      <c r="D78" s="351"/>
      <c r="E78" s="351"/>
      <c r="F78" s="351"/>
      <c r="G78" s="352"/>
      <c r="H78" s="339"/>
    </row>
    <row r="79" spans="1:8" ht="30">
      <c r="A79" s="80" t="s">
        <v>324</v>
      </c>
      <c r="B79" s="58" t="s">
        <v>521</v>
      </c>
      <c r="C79" s="181" t="s">
        <v>242</v>
      </c>
      <c r="D79" s="80" t="s">
        <v>58</v>
      </c>
      <c r="E79" s="273">
        <f>17</f>
        <v>17</v>
      </c>
      <c r="F79" s="273"/>
      <c r="G79" s="273">
        <f t="shared" ref="G79:G80" si="8">E79*F79</f>
        <v>0</v>
      </c>
      <c r="H79" s="339"/>
    </row>
    <row r="80" spans="1:8" ht="30">
      <c r="A80" s="80" t="s">
        <v>325</v>
      </c>
      <c r="B80" s="58" t="s">
        <v>522</v>
      </c>
      <c r="C80" s="181" t="s">
        <v>102</v>
      </c>
      <c r="D80" s="80" t="s">
        <v>58</v>
      </c>
      <c r="E80" s="273">
        <v>1</v>
      </c>
      <c r="F80" s="273"/>
      <c r="G80" s="273">
        <f t="shared" si="8"/>
        <v>0</v>
      </c>
      <c r="H80" s="339"/>
    </row>
    <row r="81" spans="1:8" s="170" customFormat="1">
      <c r="A81" s="86" t="s">
        <v>326</v>
      </c>
      <c r="B81" s="350" t="s">
        <v>103</v>
      </c>
      <c r="C81" s="351"/>
      <c r="D81" s="351"/>
      <c r="E81" s="351"/>
      <c r="F81" s="351"/>
      <c r="G81" s="352"/>
      <c r="H81" s="339"/>
    </row>
    <row r="82" spans="1:8" ht="30">
      <c r="A82" s="80" t="s">
        <v>327</v>
      </c>
      <c r="B82" s="58" t="s">
        <v>523</v>
      </c>
      <c r="C82" s="183" t="s">
        <v>243</v>
      </c>
      <c r="D82" s="80" t="s">
        <v>4</v>
      </c>
      <c r="E82" s="273">
        <v>268.83999999999997</v>
      </c>
      <c r="F82" s="273"/>
      <c r="G82" s="273">
        <f>E82*F82</f>
        <v>0</v>
      </c>
      <c r="H82" s="339"/>
    </row>
    <row r="83" spans="1:8" s="170" customFormat="1">
      <c r="A83" s="86" t="s">
        <v>328</v>
      </c>
      <c r="B83" s="350" t="s">
        <v>104</v>
      </c>
      <c r="C83" s="351"/>
      <c r="D83" s="351"/>
      <c r="E83" s="351"/>
      <c r="F83" s="351"/>
      <c r="G83" s="352"/>
      <c r="H83" s="339"/>
    </row>
    <row r="84" spans="1:8">
      <c r="A84" s="80" t="s">
        <v>329</v>
      </c>
      <c r="B84" s="58" t="s">
        <v>524</v>
      </c>
      <c r="C84" s="183" t="s">
        <v>28</v>
      </c>
      <c r="D84" s="80" t="s">
        <v>4</v>
      </c>
      <c r="E84" s="273">
        <v>341.94</v>
      </c>
      <c r="F84" s="273"/>
      <c r="G84" s="273">
        <f t="shared" ref="G84:G85" si="9">E84*F84</f>
        <v>0</v>
      </c>
      <c r="H84" s="339"/>
    </row>
    <row r="85" spans="1:8">
      <c r="A85" s="80" t="s">
        <v>330</v>
      </c>
      <c r="B85" s="58" t="s">
        <v>525</v>
      </c>
      <c r="C85" s="68" t="s">
        <v>37</v>
      </c>
      <c r="D85" s="56" t="s">
        <v>4</v>
      </c>
      <c r="E85" s="273">
        <v>332.904</v>
      </c>
      <c r="F85" s="273"/>
      <c r="G85" s="273">
        <f t="shared" si="9"/>
        <v>0</v>
      </c>
      <c r="H85" s="339"/>
    </row>
    <row r="86" spans="1:8" s="170" customFormat="1">
      <c r="A86" s="344" t="s">
        <v>31</v>
      </c>
      <c r="B86" s="345"/>
      <c r="C86" s="345"/>
      <c r="D86" s="345"/>
      <c r="E86" s="345"/>
      <c r="F86" s="346"/>
      <c r="G86" s="261">
        <f>SUM(G74:G85)</f>
        <v>0</v>
      </c>
      <c r="H86" s="339"/>
    </row>
    <row r="87" spans="1:8" s="170" customFormat="1">
      <c r="A87" s="86" t="s">
        <v>331</v>
      </c>
      <c r="B87" s="350" t="s">
        <v>105</v>
      </c>
      <c r="C87" s="351"/>
      <c r="D87" s="351"/>
      <c r="E87" s="351"/>
      <c r="F87" s="351"/>
      <c r="G87" s="352"/>
      <c r="H87" s="339"/>
    </row>
    <row r="88" spans="1:8" s="170" customFormat="1">
      <c r="A88" s="86" t="s">
        <v>332</v>
      </c>
      <c r="B88" s="350" t="s">
        <v>260</v>
      </c>
      <c r="C88" s="351"/>
      <c r="D88" s="351"/>
      <c r="E88" s="351"/>
      <c r="F88" s="351"/>
      <c r="G88" s="352"/>
      <c r="H88" s="339"/>
    </row>
    <row r="89" spans="1:8" ht="30">
      <c r="A89" s="80" t="s">
        <v>333</v>
      </c>
      <c r="B89" s="140" t="s">
        <v>528</v>
      </c>
      <c r="C89" s="181" t="s">
        <v>106</v>
      </c>
      <c r="D89" s="80" t="s">
        <v>4</v>
      </c>
      <c r="E89" s="273">
        <v>8152.6620000000003</v>
      </c>
      <c r="F89" s="273"/>
      <c r="G89" s="273">
        <f>E89*F89</f>
        <v>0</v>
      </c>
      <c r="H89" s="339"/>
    </row>
    <row r="90" spans="1:8" ht="30">
      <c r="A90" s="80" t="s">
        <v>334</v>
      </c>
      <c r="B90" s="140" t="s">
        <v>526</v>
      </c>
      <c r="C90" s="181" t="s">
        <v>107</v>
      </c>
      <c r="D90" s="80" t="s">
        <v>4</v>
      </c>
      <c r="E90" s="273">
        <v>8152.6620000000003</v>
      </c>
      <c r="F90" s="273"/>
      <c r="G90" s="273">
        <f t="shared" ref="G90:G91" si="10">E90*F90</f>
        <v>0</v>
      </c>
      <c r="H90" s="339"/>
    </row>
    <row r="91" spans="1:8" ht="30">
      <c r="A91" s="80" t="s">
        <v>335</v>
      </c>
      <c r="B91" s="190" t="s">
        <v>527</v>
      </c>
      <c r="C91" s="181" t="s">
        <v>108</v>
      </c>
      <c r="D91" s="80" t="s">
        <v>4</v>
      </c>
      <c r="E91" s="273">
        <v>171.18</v>
      </c>
      <c r="F91" s="273"/>
      <c r="G91" s="273">
        <f t="shared" si="10"/>
        <v>0</v>
      </c>
      <c r="H91" s="339"/>
    </row>
    <row r="92" spans="1:8" s="170" customFormat="1">
      <c r="A92" s="86" t="s">
        <v>336</v>
      </c>
      <c r="B92" s="83"/>
      <c r="C92" s="184" t="s">
        <v>109</v>
      </c>
      <c r="D92" s="83"/>
      <c r="E92" s="264"/>
      <c r="F92" s="264"/>
      <c r="G92" s="264"/>
      <c r="H92" s="339"/>
    </row>
    <row r="93" spans="1:8" ht="30">
      <c r="A93" s="80" t="s">
        <v>337</v>
      </c>
      <c r="B93" s="140" t="s">
        <v>528</v>
      </c>
      <c r="C93" s="181" t="s">
        <v>110</v>
      </c>
      <c r="D93" s="80" t="s">
        <v>4</v>
      </c>
      <c r="E93" s="273">
        <v>1935.3600000000001</v>
      </c>
      <c r="F93" s="273"/>
      <c r="G93" s="273">
        <f>E93*F93</f>
        <v>0</v>
      </c>
      <c r="H93" s="339"/>
    </row>
    <row r="94" spans="1:8" ht="30">
      <c r="A94" s="80" t="s">
        <v>338</v>
      </c>
      <c r="B94" s="140" t="s">
        <v>526</v>
      </c>
      <c r="C94" s="181" t="s">
        <v>111</v>
      </c>
      <c r="D94" s="80" t="s">
        <v>4</v>
      </c>
      <c r="E94" s="273">
        <v>1935.3600000000001</v>
      </c>
      <c r="F94" s="273"/>
      <c r="G94" s="273">
        <f>E94*F94</f>
        <v>0</v>
      </c>
      <c r="H94" s="339"/>
    </row>
    <row r="95" spans="1:8" s="170" customFormat="1">
      <c r="A95" s="344" t="s">
        <v>31</v>
      </c>
      <c r="B95" s="345"/>
      <c r="C95" s="345"/>
      <c r="D95" s="345"/>
      <c r="E95" s="345"/>
      <c r="F95" s="346"/>
      <c r="G95" s="261">
        <f>SUM(G89:G94)</f>
        <v>0</v>
      </c>
      <c r="H95" s="339"/>
    </row>
    <row r="96" spans="1:8" s="170" customFormat="1">
      <c r="A96" s="86" t="s">
        <v>339</v>
      </c>
      <c r="B96" s="350" t="s">
        <v>112</v>
      </c>
      <c r="C96" s="351"/>
      <c r="D96" s="351"/>
      <c r="E96" s="351"/>
      <c r="F96" s="351"/>
      <c r="G96" s="352"/>
      <c r="H96" s="339"/>
    </row>
    <row r="97" spans="1:8" s="170" customFormat="1">
      <c r="A97" s="86" t="s">
        <v>340</v>
      </c>
      <c r="B97" s="350" t="s">
        <v>261</v>
      </c>
      <c r="C97" s="351"/>
      <c r="D97" s="351"/>
      <c r="E97" s="351"/>
      <c r="F97" s="351"/>
      <c r="G97" s="352"/>
      <c r="H97" s="339"/>
    </row>
    <row r="98" spans="1:8" ht="30">
      <c r="A98" s="80" t="s">
        <v>341</v>
      </c>
      <c r="B98" s="58" t="s">
        <v>529</v>
      </c>
      <c r="C98" s="181" t="s">
        <v>115</v>
      </c>
      <c r="D98" s="80" t="s">
        <v>4</v>
      </c>
      <c r="E98" s="273">
        <v>7981.482</v>
      </c>
      <c r="F98" s="273"/>
      <c r="G98" s="273">
        <f>E98*F98</f>
        <v>0</v>
      </c>
      <c r="H98" s="339"/>
    </row>
    <row r="99" spans="1:8" ht="30">
      <c r="A99" s="80" t="s">
        <v>342</v>
      </c>
      <c r="B99" s="58" t="s">
        <v>531</v>
      </c>
      <c r="C99" s="181" t="s">
        <v>113</v>
      </c>
      <c r="D99" s="80" t="s">
        <v>4</v>
      </c>
      <c r="E99" s="273">
        <v>7981.482</v>
      </c>
      <c r="F99" s="273"/>
      <c r="G99" s="273">
        <f t="shared" ref="G99:G100" si="11">E99*F99</f>
        <v>0</v>
      </c>
      <c r="H99" s="339"/>
    </row>
    <row r="100" spans="1:8" ht="30">
      <c r="A100" s="80" t="s">
        <v>343</v>
      </c>
      <c r="B100" s="58" t="s">
        <v>530</v>
      </c>
      <c r="C100" s="181" t="s">
        <v>244</v>
      </c>
      <c r="D100" s="80"/>
      <c r="E100" s="273">
        <v>7981.482</v>
      </c>
      <c r="F100" s="273"/>
      <c r="G100" s="273">
        <f t="shared" si="11"/>
        <v>0</v>
      </c>
      <c r="H100" s="339"/>
    </row>
    <row r="101" spans="1:8" s="170" customFormat="1">
      <c r="A101" s="86" t="s">
        <v>344</v>
      </c>
      <c r="B101" s="353" t="s">
        <v>114</v>
      </c>
      <c r="C101" s="354"/>
      <c r="D101" s="354"/>
      <c r="E101" s="354"/>
      <c r="F101" s="354"/>
      <c r="G101" s="355"/>
      <c r="H101" s="339"/>
    </row>
    <row r="102" spans="1:8" ht="30">
      <c r="A102" s="80" t="s">
        <v>345</v>
      </c>
      <c r="B102" s="58" t="s">
        <v>529</v>
      </c>
      <c r="C102" s="181" t="s">
        <v>115</v>
      </c>
      <c r="D102" s="80" t="s">
        <v>4</v>
      </c>
      <c r="E102" s="273">
        <v>908.38</v>
      </c>
      <c r="F102" s="273"/>
      <c r="G102" s="273">
        <f>E102*F102</f>
        <v>0</v>
      </c>
      <c r="H102" s="339"/>
    </row>
    <row r="103" spans="1:8" ht="30">
      <c r="A103" s="80" t="s">
        <v>346</v>
      </c>
      <c r="B103" s="58" t="s">
        <v>531</v>
      </c>
      <c r="C103" s="181" t="s">
        <v>116</v>
      </c>
      <c r="D103" s="80" t="s">
        <v>4</v>
      </c>
      <c r="E103" s="273">
        <v>908.38</v>
      </c>
      <c r="F103" s="273"/>
      <c r="G103" s="273">
        <f t="shared" ref="G103:G104" si="12">E103*F103</f>
        <v>0</v>
      </c>
      <c r="H103" s="339"/>
    </row>
    <row r="104" spans="1:8" ht="30">
      <c r="A104" s="80" t="s">
        <v>347</v>
      </c>
      <c r="B104" s="58" t="s">
        <v>530</v>
      </c>
      <c r="C104" s="181" t="s">
        <v>244</v>
      </c>
      <c r="D104" s="80" t="s">
        <v>4</v>
      </c>
      <c r="E104" s="273">
        <v>908.38</v>
      </c>
      <c r="F104" s="273"/>
      <c r="G104" s="273">
        <f t="shared" si="12"/>
        <v>0</v>
      </c>
      <c r="H104" s="339"/>
    </row>
    <row r="105" spans="1:8" s="170" customFormat="1">
      <c r="A105" s="86" t="s">
        <v>348</v>
      </c>
      <c r="B105" s="353" t="s">
        <v>117</v>
      </c>
      <c r="C105" s="354"/>
      <c r="D105" s="354"/>
      <c r="E105" s="354"/>
      <c r="F105" s="354"/>
      <c r="G105" s="355"/>
      <c r="H105" s="339"/>
    </row>
    <row r="106" spans="1:8" ht="30">
      <c r="A106" s="80" t="s">
        <v>349</v>
      </c>
      <c r="B106" s="58" t="s">
        <v>532</v>
      </c>
      <c r="C106" s="181" t="s">
        <v>118</v>
      </c>
      <c r="D106" s="80" t="s">
        <v>4</v>
      </c>
      <c r="E106" s="273">
        <v>224.19</v>
      </c>
      <c r="F106" s="273"/>
      <c r="G106" s="273">
        <f>E106*F106</f>
        <v>0</v>
      </c>
      <c r="H106" s="339"/>
    </row>
    <row r="107" spans="1:8" ht="45">
      <c r="A107" s="80" t="s">
        <v>350</v>
      </c>
      <c r="B107" s="58" t="s">
        <v>533</v>
      </c>
      <c r="C107" s="181" t="s">
        <v>119</v>
      </c>
      <c r="D107" s="80" t="s">
        <v>4</v>
      </c>
      <c r="E107" s="273">
        <v>224.19</v>
      </c>
      <c r="F107" s="273"/>
      <c r="G107" s="273">
        <f>E107*F107</f>
        <v>0</v>
      </c>
      <c r="H107" s="339"/>
    </row>
    <row r="108" spans="1:8" s="170" customFormat="1">
      <c r="A108" s="344" t="s">
        <v>31</v>
      </c>
      <c r="B108" s="345"/>
      <c r="C108" s="345"/>
      <c r="D108" s="345"/>
      <c r="E108" s="345"/>
      <c r="F108" s="346"/>
      <c r="G108" s="265">
        <f>SUM(G98:G107)</f>
        <v>0</v>
      </c>
      <c r="H108" s="339"/>
    </row>
    <row r="109" spans="1:8" s="170" customFormat="1">
      <c r="A109" s="92" t="s">
        <v>351</v>
      </c>
      <c r="B109" s="347" t="s">
        <v>120</v>
      </c>
      <c r="C109" s="348"/>
      <c r="D109" s="348"/>
      <c r="E109" s="348"/>
      <c r="F109" s="348"/>
      <c r="G109" s="349"/>
      <c r="H109" s="339"/>
    </row>
    <row r="110" spans="1:8" s="115" customFormat="1" ht="30">
      <c r="A110" s="93" t="s">
        <v>352</v>
      </c>
      <c r="B110" s="61" t="s">
        <v>534</v>
      </c>
      <c r="C110" s="62" t="s">
        <v>121</v>
      </c>
      <c r="D110" s="71" t="s">
        <v>6</v>
      </c>
      <c r="E110" s="271">
        <v>312</v>
      </c>
      <c r="F110" s="271"/>
      <c r="G110" s="272">
        <f>E110*F110</f>
        <v>0</v>
      </c>
      <c r="H110" s="339"/>
    </row>
    <row r="111" spans="1:8" s="115" customFormat="1" ht="30">
      <c r="A111" s="93" t="s">
        <v>353</v>
      </c>
      <c r="B111" s="61" t="s">
        <v>535</v>
      </c>
      <c r="C111" s="62" t="s">
        <v>122</v>
      </c>
      <c r="D111" s="71" t="s">
        <v>6</v>
      </c>
      <c r="E111" s="272">
        <v>572</v>
      </c>
      <c r="F111" s="271"/>
      <c r="G111" s="272">
        <f t="shared" ref="G111:G146" si="13">E111*F111</f>
        <v>0</v>
      </c>
      <c r="H111" s="339"/>
    </row>
    <row r="112" spans="1:8" s="115" customFormat="1" ht="30">
      <c r="A112" s="93" t="s">
        <v>354</v>
      </c>
      <c r="B112" s="61" t="s">
        <v>536</v>
      </c>
      <c r="C112" s="62" t="s">
        <v>123</v>
      </c>
      <c r="D112" s="71" t="s">
        <v>6</v>
      </c>
      <c r="E112" s="272">
        <v>519</v>
      </c>
      <c r="F112" s="271"/>
      <c r="G112" s="272">
        <f t="shared" si="13"/>
        <v>0</v>
      </c>
      <c r="H112" s="339"/>
    </row>
    <row r="113" spans="1:8" s="115" customFormat="1" ht="30">
      <c r="A113" s="93" t="s">
        <v>355</v>
      </c>
      <c r="B113" s="61" t="s">
        <v>537</v>
      </c>
      <c r="C113" s="62" t="s">
        <v>124</v>
      </c>
      <c r="D113" s="71" t="s">
        <v>58</v>
      </c>
      <c r="E113" s="272">
        <v>874</v>
      </c>
      <c r="F113" s="271"/>
      <c r="G113" s="272">
        <f t="shared" si="13"/>
        <v>0</v>
      </c>
      <c r="H113" s="339"/>
    </row>
    <row r="114" spans="1:8" s="115" customFormat="1" ht="30">
      <c r="A114" s="93" t="s">
        <v>356</v>
      </c>
      <c r="B114" s="61" t="s">
        <v>538</v>
      </c>
      <c r="C114" s="62" t="s">
        <v>125</v>
      </c>
      <c r="D114" s="71" t="s">
        <v>58</v>
      </c>
      <c r="E114" s="272">
        <v>185</v>
      </c>
      <c r="F114" s="271"/>
      <c r="G114" s="272">
        <f t="shared" si="13"/>
        <v>0</v>
      </c>
      <c r="H114" s="339"/>
    </row>
    <row r="115" spans="1:8" ht="30">
      <c r="A115" s="93" t="s">
        <v>357</v>
      </c>
      <c r="B115" s="61" t="s">
        <v>539</v>
      </c>
      <c r="C115" s="62" t="s">
        <v>126</v>
      </c>
      <c r="D115" s="60" t="s">
        <v>6</v>
      </c>
      <c r="E115" s="273">
        <f>435</f>
        <v>435</v>
      </c>
      <c r="F115" s="274"/>
      <c r="G115" s="272">
        <f t="shared" si="13"/>
        <v>0</v>
      </c>
      <c r="H115" s="339"/>
    </row>
    <row r="116" spans="1:8" ht="30">
      <c r="A116" s="93" t="s">
        <v>358</v>
      </c>
      <c r="B116" s="61" t="s">
        <v>540</v>
      </c>
      <c r="C116" s="62" t="s">
        <v>144</v>
      </c>
      <c r="D116" s="60" t="s">
        <v>6</v>
      </c>
      <c r="E116" s="273">
        <f>6</f>
        <v>6</v>
      </c>
      <c r="F116" s="274"/>
      <c r="G116" s="272">
        <f t="shared" si="13"/>
        <v>0</v>
      </c>
      <c r="H116" s="339"/>
    </row>
    <row r="117" spans="1:8" ht="30">
      <c r="A117" s="93" t="s">
        <v>359</v>
      </c>
      <c r="B117" s="63" t="s">
        <v>541</v>
      </c>
      <c r="C117" s="64" t="s">
        <v>195</v>
      </c>
      <c r="D117" s="60" t="s">
        <v>6</v>
      </c>
      <c r="E117" s="273">
        <v>44</v>
      </c>
      <c r="F117" s="274"/>
      <c r="G117" s="272">
        <f t="shared" si="13"/>
        <v>0</v>
      </c>
      <c r="H117" s="339"/>
    </row>
    <row r="118" spans="1:8" ht="60">
      <c r="A118" s="93" t="s">
        <v>360</v>
      </c>
      <c r="B118" s="61" t="s">
        <v>667</v>
      </c>
      <c r="C118" s="185" t="s">
        <v>668</v>
      </c>
      <c r="D118" s="60" t="s">
        <v>58</v>
      </c>
      <c r="E118" s="272">
        <v>30</v>
      </c>
      <c r="F118" s="275"/>
      <c r="G118" s="272">
        <f t="shared" si="13"/>
        <v>0</v>
      </c>
      <c r="H118" s="339"/>
    </row>
    <row r="119" spans="1:8" ht="60">
      <c r="A119" s="93" t="s">
        <v>361</v>
      </c>
      <c r="B119" s="61" t="s">
        <v>665</v>
      </c>
      <c r="C119" s="185" t="s">
        <v>666</v>
      </c>
      <c r="D119" s="60" t="s">
        <v>6</v>
      </c>
      <c r="E119" s="278">
        <v>95</v>
      </c>
      <c r="F119" s="275"/>
      <c r="G119" s="272">
        <f>E119*F119</f>
        <v>0</v>
      </c>
      <c r="H119" s="339"/>
    </row>
    <row r="120" spans="1:8" s="115" customFormat="1" ht="30">
      <c r="A120" s="93" t="s">
        <v>362</v>
      </c>
      <c r="B120" s="307" t="s">
        <v>542</v>
      </c>
      <c r="C120" s="308" t="s">
        <v>272</v>
      </c>
      <c r="D120" s="309" t="s">
        <v>6</v>
      </c>
      <c r="E120" s="310">
        <v>78</v>
      </c>
      <c r="F120" s="311"/>
      <c r="G120" s="272">
        <f t="shared" si="13"/>
        <v>0</v>
      </c>
      <c r="H120" s="339"/>
    </row>
    <row r="121" spans="1:8" ht="30">
      <c r="A121" s="93" t="s">
        <v>363</v>
      </c>
      <c r="B121" s="58" t="s">
        <v>543</v>
      </c>
      <c r="C121" s="64" t="s">
        <v>127</v>
      </c>
      <c r="D121" s="60" t="s">
        <v>6</v>
      </c>
      <c r="E121" s="271">
        <v>11400</v>
      </c>
      <c r="F121" s="274"/>
      <c r="G121" s="272">
        <f t="shared" si="13"/>
        <v>0</v>
      </c>
      <c r="H121" s="339"/>
    </row>
    <row r="122" spans="1:8" ht="30">
      <c r="A122" s="93" t="s">
        <v>364</v>
      </c>
      <c r="B122" s="58" t="s">
        <v>544</v>
      </c>
      <c r="C122" s="64" t="s">
        <v>128</v>
      </c>
      <c r="D122" s="60" t="s">
        <v>6</v>
      </c>
      <c r="E122" s="272">
        <v>615</v>
      </c>
      <c r="F122" s="274"/>
      <c r="G122" s="272">
        <f t="shared" si="13"/>
        <v>0</v>
      </c>
      <c r="H122" s="339"/>
    </row>
    <row r="123" spans="1:8" ht="30">
      <c r="A123" s="93" t="s">
        <v>365</v>
      </c>
      <c r="B123" s="61" t="s">
        <v>545</v>
      </c>
      <c r="C123" s="64" t="s">
        <v>197</v>
      </c>
      <c r="D123" s="60" t="s">
        <v>6</v>
      </c>
      <c r="E123" s="272">
        <v>750</v>
      </c>
      <c r="F123" s="274"/>
      <c r="G123" s="272">
        <f t="shared" si="13"/>
        <v>0</v>
      </c>
      <c r="H123" s="339"/>
    </row>
    <row r="124" spans="1:8" ht="30">
      <c r="A124" s="93" t="s">
        <v>366</v>
      </c>
      <c r="B124" s="61" t="s">
        <v>546</v>
      </c>
      <c r="C124" s="64" t="s">
        <v>198</v>
      </c>
      <c r="D124" s="60" t="s">
        <v>6</v>
      </c>
      <c r="E124" s="274">
        <v>100</v>
      </c>
      <c r="F124" s="274"/>
      <c r="G124" s="272">
        <f t="shared" si="13"/>
        <v>0</v>
      </c>
      <c r="H124" s="339"/>
    </row>
    <row r="125" spans="1:8" ht="30">
      <c r="A125" s="93" t="s">
        <v>367</v>
      </c>
      <c r="B125" s="63" t="s">
        <v>547</v>
      </c>
      <c r="C125" s="64" t="s">
        <v>129</v>
      </c>
      <c r="D125" s="60" t="s">
        <v>6</v>
      </c>
      <c r="E125" s="274">
        <v>100</v>
      </c>
      <c r="F125" s="274"/>
      <c r="G125" s="272">
        <f t="shared" si="13"/>
        <v>0</v>
      </c>
      <c r="H125" s="339"/>
    </row>
    <row r="126" spans="1:8" ht="30">
      <c r="A126" s="93" t="s">
        <v>368</v>
      </c>
      <c r="B126" s="65" t="s">
        <v>548</v>
      </c>
      <c r="C126" s="66" t="s">
        <v>130</v>
      </c>
      <c r="D126" s="67" t="s">
        <v>58</v>
      </c>
      <c r="E126" s="276">
        <v>247</v>
      </c>
      <c r="F126" s="274"/>
      <c r="G126" s="272">
        <f t="shared" si="13"/>
        <v>0</v>
      </c>
      <c r="H126" s="339"/>
    </row>
    <row r="127" spans="1:8" ht="30">
      <c r="A127" s="93" t="s">
        <v>369</v>
      </c>
      <c r="B127" s="65" t="s">
        <v>549</v>
      </c>
      <c r="C127" s="66" t="s">
        <v>131</v>
      </c>
      <c r="D127" s="67" t="s">
        <v>58</v>
      </c>
      <c r="E127" s="276">
        <v>63</v>
      </c>
      <c r="F127" s="274"/>
      <c r="G127" s="272">
        <f t="shared" si="13"/>
        <v>0</v>
      </c>
      <c r="H127" s="339"/>
    </row>
    <row r="128" spans="1:8" ht="45">
      <c r="A128" s="93" t="s">
        <v>370</v>
      </c>
      <c r="B128" s="65" t="s">
        <v>550</v>
      </c>
      <c r="C128" s="66" t="s">
        <v>132</v>
      </c>
      <c r="D128" s="67" t="s">
        <v>58</v>
      </c>
      <c r="E128" s="276">
        <v>25</v>
      </c>
      <c r="F128" s="274"/>
      <c r="G128" s="272">
        <f t="shared" si="13"/>
        <v>0</v>
      </c>
      <c r="H128" s="339"/>
    </row>
    <row r="129" spans="1:8" ht="45">
      <c r="A129" s="93" t="s">
        <v>371</v>
      </c>
      <c r="B129" s="61" t="s">
        <v>551</v>
      </c>
      <c r="C129" s="62" t="s">
        <v>51</v>
      </c>
      <c r="D129" s="67" t="s">
        <v>58</v>
      </c>
      <c r="E129" s="276">
        <v>106</v>
      </c>
      <c r="F129" s="274"/>
      <c r="G129" s="272">
        <f t="shared" si="13"/>
        <v>0</v>
      </c>
      <c r="H129" s="339"/>
    </row>
    <row r="130" spans="1:8" ht="45">
      <c r="A130" s="93" t="s">
        <v>372</v>
      </c>
      <c r="B130" s="61" t="s">
        <v>552</v>
      </c>
      <c r="C130" s="62" t="s">
        <v>133</v>
      </c>
      <c r="D130" s="67" t="s">
        <v>58</v>
      </c>
      <c r="E130" s="276">
        <v>180</v>
      </c>
      <c r="F130" s="274"/>
      <c r="G130" s="272">
        <f t="shared" si="13"/>
        <v>0</v>
      </c>
      <c r="H130" s="339"/>
    </row>
    <row r="131" spans="1:8" s="115" customFormat="1" ht="30">
      <c r="A131" s="93" t="s">
        <v>373</v>
      </c>
      <c r="B131" s="61" t="s">
        <v>553</v>
      </c>
      <c r="C131" s="64" t="s">
        <v>273</v>
      </c>
      <c r="D131" s="71" t="s">
        <v>6</v>
      </c>
      <c r="E131" s="271">
        <v>1.5</v>
      </c>
      <c r="F131" s="271"/>
      <c r="G131" s="272">
        <f t="shared" si="13"/>
        <v>0</v>
      </c>
      <c r="H131" s="339"/>
    </row>
    <row r="132" spans="1:8" s="115" customFormat="1" ht="45">
      <c r="A132" s="93" t="s">
        <v>374</v>
      </c>
      <c r="B132" s="61" t="s">
        <v>554</v>
      </c>
      <c r="C132" s="64" t="s">
        <v>274</v>
      </c>
      <c r="D132" s="71" t="s">
        <v>58</v>
      </c>
      <c r="E132" s="271">
        <v>1</v>
      </c>
      <c r="F132" s="271"/>
      <c r="G132" s="272">
        <f t="shared" si="13"/>
        <v>0</v>
      </c>
      <c r="H132" s="339"/>
    </row>
    <row r="133" spans="1:8" s="115" customFormat="1" ht="45">
      <c r="A133" s="93" t="s">
        <v>375</v>
      </c>
      <c r="B133" s="61" t="s">
        <v>555</v>
      </c>
      <c r="C133" s="64" t="s">
        <v>199</v>
      </c>
      <c r="D133" s="71" t="s">
        <v>58</v>
      </c>
      <c r="E133" s="271">
        <v>13</v>
      </c>
      <c r="F133" s="271"/>
      <c r="G133" s="272">
        <f t="shared" si="13"/>
        <v>0</v>
      </c>
      <c r="H133" s="339"/>
    </row>
    <row r="134" spans="1:8" s="115" customFormat="1" ht="30">
      <c r="A134" s="93" t="s">
        <v>376</v>
      </c>
      <c r="B134" s="61" t="s">
        <v>316</v>
      </c>
      <c r="C134" s="62" t="s">
        <v>134</v>
      </c>
      <c r="D134" s="67" t="s">
        <v>58</v>
      </c>
      <c r="E134" s="276">
        <v>957</v>
      </c>
      <c r="F134" s="271"/>
      <c r="G134" s="272">
        <f t="shared" si="13"/>
        <v>0</v>
      </c>
      <c r="H134" s="339"/>
    </row>
    <row r="135" spans="1:8" s="115" customFormat="1" ht="45">
      <c r="A135" s="93" t="s">
        <v>377</v>
      </c>
      <c r="B135" s="61" t="s">
        <v>556</v>
      </c>
      <c r="C135" s="62" t="s">
        <v>275</v>
      </c>
      <c r="D135" s="67" t="s">
        <v>58</v>
      </c>
      <c r="E135" s="276">
        <v>6</v>
      </c>
      <c r="F135" s="271"/>
      <c r="G135" s="272">
        <f t="shared" si="13"/>
        <v>0</v>
      </c>
      <c r="H135" s="339"/>
    </row>
    <row r="136" spans="1:8" s="115" customFormat="1" ht="30">
      <c r="A136" s="93" t="s">
        <v>378</v>
      </c>
      <c r="B136" s="61" t="s">
        <v>544</v>
      </c>
      <c r="C136" s="64" t="s">
        <v>128</v>
      </c>
      <c r="D136" s="71" t="s">
        <v>6</v>
      </c>
      <c r="E136" s="271">
        <v>600</v>
      </c>
      <c r="F136" s="271"/>
      <c r="G136" s="272">
        <f t="shared" si="13"/>
        <v>0</v>
      </c>
      <c r="H136" s="339"/>
    </row>
    <row r="137" spans="1:8" s="115" customFormat="1" ht="30">
      <c r="A137" s="93" t="s">
        <v>379</v>
      </c>
      <c r="B137" s="61" t="s">
        <v>661</v>
      </c>
      <c r="C137" s="64" t="s">
        <v>197</v>
      </c>
      <c r="D137" s="71" t="s">
        <v>6</v>
      </c>
      <c r="E137" s="271">
        <v>200</v>
      </c>
      <c r="F137" s="271"/>
      <c r="G137" s="272">
        <f t="shared" si="13"/>
        <v>0</v>
      </c>
      <c r="H137" s="339"/>
    </row>
    <row r="138" spans="1:8" s="115" customFormat="1" ht="30">
      <c r="A138" s="93" t="s">
        <v>380</v>
      </c>
      <c r="B138" s="61" t="s">
        <v>669</v>
      </c>
      <c r="C138" s="164" t="s">
        <v>670</v>
      </c>
      <c r="D138" s="71" t="s">
        <v>6</v>
      </c>
      <c r="E138" s="271">
        <v>500</v>
      </c>
      <c r="F138" s="271"/>
      <c r="G138" s="272">
        <f t="shared" si="13"/>
        <v>0</v>
      </c>
      <c r="H138" s="339"/>
    </row>
    <row r="139" spans="1:8" s="115" customFormat="1" ht="30">
      <c r="A139" s="93" t="s">
        <v>381</v>
      </c>
      <c r="B139" s="61" t="s">
        <v>547</v>
      </c>
      <c r="C139" s="64" t="s">
        <v>129</v>
      </c>
      <c r="D139" s="71" t="s">
        <v>6</v>
      </c>
      <c r="E139" s="271">
        <v>500</v>
      </c>
      <c r="F139" s="271"/>
      <c r="G139" s="272">
        <f t="shared" si="13"/>
        <v>0</v>
      </c>
      <c r="H139" s="339"/>
    </row>
    <row r="140" spans="1:8">
      <c r="A140" s="93" t="s">
        <v>382</v>
      </c>
      <c r="B140" s="61" t="s">
        <v>557</v>
      </c>
      <c r="C140" s="72" t="s">
        <v>194</v>
      </c>
      <c r="D140" s="80" t="s">
        <v>6</v>
      </c>
      <c r="E140" s="273">
        <v>20</v>
      </c>
      <c r="F140" s="273"/>
      <c r="G140" s="272">
        <f t="shared" si="13"/>
        <v>0</v>
      </c>
      <c r="H140" s="339"/>
    </row>
    <row r="141" spans="1:8" s="115" customFormat="1" ht="30">
      <c r="A141" s="93" t="s">
        <v>383</v>
      </c>
      <c r="B141" s="61" t="s">
        <v>558</v>
      </c>
      <c r="C141" s="62" t="s">
        <v>135</v>
      </c>
      <c r="D141" s="71" t="s">
        <v>58</v>
      </c>
      <c r="E141" s="271">
        <v>7</v>
      </c>
      <c r="F141" s="271"/>
      <c r="G141" s="272">
        <f t="shared" si="13"/>
        <v>0</v>
      </c>
      <c r="H141" s="339"/>
    </row>
    <row r="142" spans="1:8" ht="30">
      <c r="A142" s="93" t="s">
        <v>384</v>
      </c>
      <c r="B142" s="110" t="s">
        <v>559</v>
      </c>
      <c r="C142" s="75" t="s">
        <v>136</v>
      </c>
      <c r="D142" s="79" t="s">
        <v>58</v>
      </c>
      <c r="E142" s="268">
        <f>8</f>
        <v>8</v>
      </c>
      <c r="F142" s="268"/>
      <c r="G142" s="272">
        <f t="shared" si="13"/>
        <v>0</v>
      </c>
      <c r="H142" s="339"/>
    </row>
    <row r="143" spans="1:8" ht="30">
      <c r="A143" s="93" t="s">
        <v>385</v>
      </c>
      <c r="B143" s="110" t="s">
        <v>560</v>
      </c>
      <c r="C143" s="75" t="s">
        <v>270</v>
      </c>
      <c r="D143" s="79" t="s">
        <v>58</v>
      </c>
      <c r="E143" s="268">
        <v>32</v>
      </c>
      <c r="F143" s="268"/>
      <c r="G143" s="272">
        <f t="shared" si="13"/>
        <v>0</v>
      </c>
      <c r="H143" s="339"/>
    </row>
    <row r="144" spans="1:8" ht="30">
      <c r="A144" s="93" t="s">
        <v>386</v>
      </c>
      <c r="B144" s="110" t="s">
        <v>561</v>
      </c>
      <c r="C144" s="75" t="s">
        <v>269</v>
      </c>
      <c r="D144" s="79" t="s">
        <v>58</v>
      </c>
      <c r="E144" s="268">
        <v>2</v>
      </c>
      <c r="F144" s="268"/>
      <c r="G144" s="272">
        <f t="shared" si="13"/>
        <v>0</v>
      </c>
      <c r="H144" s="339"/>
    </row>
    <row r="145" spans="1:8" ht="30">
      <c r="A145" s="93" t="s">
        <v>387</v>
      </c>
      <c r="B145" s="110" t="s">
        <v>562</v>
      </c>
      <c r="C145" s="75" t="s">
        <v>196</v>
      </c>
      <c r="D145" s="79" t="s">
        <v>58</v>
      </c>
      <c r="E145" s="268">
        <v>4</v>
      </c>
      <c r="F145" s="268"/>
      <c r="G145" s="272">
        <f t="shared" si="13"/>
        <v>0</v>
      </c>
      <c r="H145" s="339"/>
    </row>
    <row r="146" spans="1:8" ht="30">
      <c r="A146" s="93" t="s">
        <v>388</v>
      </c>
      <c r="B146" s="110" t="s">
        <v>563</v>
      </c>
      <c r="C146" s="75" t="s">
        <v>271</v>
      </c>
      <c r="D146" s="79" t="s">
        <v>58</v>
      </c>
      <c r="E146" s="268">
        <v>46</v>
      </c>
      <c r="F146" s="268"/>
      <c r="G146" s="272">
        <f t="shared" si="13"/>
        <v>0</v>
      </c>
      <c r="H146" s="339"/>
    </row>
    <row r="147" spans="1:8" s="170" customFormat="1">
      <c r="A147" s="344" t="s">
        <v>31</v>
      </c>
      <c r="B147" s="345"/>
      <c r="C147" s="345"/>
      <c r="D147" s="345"/>
      <c r="E147" s="345"/>
      <c r="F147" s="346"/>
      <c r="G147" s="261">
        <f>SUM(G110:G146)</f>
        <v>0</v>
      </c>
      <c r="H147" s="339"/>
    </row>
    <row r="148" spans="1:8" s="170" customFormat="1">
      <c r="A148" s="86" t="s">
        <v>389</v>
      </c>
      <c r="B148" s="347" t="s">
        <v>245</v>
      </c>
      <c r="C148" s="348"/>
      <c r="D148" s="348"/>
      <c r="E148" s="348"/>
      <c r="F148" s="348"/>
      <c r="G148" s="349"/>
      <c r="H148" s="339"/>
    </row>
    <row r="149" spans="1:8">
      <c r="A149" s="94" t="s">
        <v>390</v>
      </c>
      <c r="B149" s="61" t="s">
        <v>557</v>
      </c>
      <c r="C149" s="72" t="s">
        <v>194</v>
      </c>
      <c r="D149" s="80" t="s">
        <v>6</v>
      </c>
      <c r="E149" s="273">
        <v>40</v>
      </c>
      <c r="F149" s="273"/>
      <c r="G149" s="273">
        <f t="shared" ref="G149:G164" si="14">E149*F149</f>
        <v>0</v>
      </c>
      <c r="H149" s="339"/>
    </row>
    <row r="150" spans="1:8">
      <c r="A150" s="94" t="s">
        <v>391</v>
      </c>
      <c r="B150" s="61" t="s">
        <v>564</v>
      </c>
      <c r="C150" s="72" t="s">
        <v>138</v>
      </c>
      <c r="D150" s="80" t="s">
        <v>6</v>
      </c>
      <c r="E150" s="273">
        <v>300</v>
      </c>
      <c r="F150" s="273"/>
      <c r="G150" s="273">
        <f t="shared" si="14"/>
        <v>0</v>
      </c>
      <c r="H150" s="339"/>
    </row>
    <row r="151" spans="1:8" s="115" customFormat="1" ht="30">
      <c r="A151" s="94" t="s">
        <v>392</v>
      </c>
      <c r="B151" s="61" t="s">
        <v>565</v>
      </c>
      <c r="C151" s="72" t="s">
        <v>139</v>
      </c>
      <c r="D151" s="90" t="s">
        <v>58</v>
      </c>
      <c r="E151" s="271">
        <v>20</v>
      </c>
      <c r="F151" s="272"/>
      <c r="G151" s="273">
        <f t="shared" si="14"/>
        <v>0</v>
      </c>
      <c r="H151" s="339"/>
    </row>
    <row r="152" spans="1:8" s="115" customFormat="1" ht="30">
      <c r="A152" s="94" t="s">
        <v>393</v>
      </c>
      <c r="B152" s="61" t="s">
        <v>566</v>
      </c>
      <c r="C152" s="72" t="s">
        <v>267</v>
      </c>
      <c r="D152" s="90" t="s">
        <v>58</v>
      </c>
      <c r="E152" s="271">
        <v>2</v>
      </c>
      <c r="F152" s="272"/>
      <c r="G152" s="273">
        <f t="shared" si="14"/>
        <v>0</v>
      </c>
      <c r="H152" s="339"/>
    </row>
    <row r="153" spans="1:8" s="115" customFormat="1" ht="30">
      <c r="A153" s="94" t="s">
        <v>394</v>
      </c>
      <c r="B153" s="61" t="s">
        <v>567</v>
      </c>
      <c r="C153" s="185" t="s">
        <v>140</v>
      </c>
      <c r="D153" s="90" t="s">
        <v>58</v>
      </c>
      <c r="E153" s="271">
        <v>390</v>
      </c>
      <c r="F153" s="271"/>
      <c r="G153" s="273">
        <f t="shared" si="14"/>
        <v>0</v>
      </c>
      <c r="H153" s="339"/>
    </row>
    <row r="154" spans="1:8" s="115" customFormat="1" ht="30">
      <c r="A154" s="94" t="s">
        <v>395</v>
      </c>
      <c r="B154" s="61" t="s">
        <v>568</v>
      </c>
      <c r="C154" s="186" t="s">
        <v>141</v>
      </c>
      <c r="D154" s="71" t="s">
        <v>58</v>
      </c>
      <c r="E154" s="271">
        <v>16</v>
      </c>
      <c r="F154" s="271"/>
      <c r="G154" s="273">
        <f t="shared" si="14"/>
        <v>0</v>
      </c>
      <c r="H154" s="339"/>
    </row>
    <row r="155" spans="1:8" s="115" customFormat="1" ht="30">
      <c r="A155" s="94" t="s">
        <v>396</v>
      </c>
      <c r="B155" s="113" t="s">
        <v>569</v>
      </c>
      <c r="C155" s="185" t="s">
        <v>142</v>
      </c>
      <c r="D155" s="71" t="s">
        <v>58</v>
      </c>
      <c r="E155" s="271">
        <v>48</v>
      </c>
      <c r="F155" s="271"/>
      <c r="G155" s="273">
        <f t="shared" si="14"/>
        <v>0</v>
      </c>
      <c r="H155" s="339"/>
    </row>
    <row r="156" spans="1:8" s="115" customFormat="1" ht="30">
      <c r="A156" s="94" t="s">
        <v>397</v>
      </c>
      <c r="B156" s="61" t="s">
        <v>570</v>
      </c>
      <c r="C156" s="64" t="s">
        <v>143</v>
      </c>
      <c r="D156" s="71" t="s">
        <v>58</v>
      </c>
      <c r="E156" s="271">
        <v>42</v>
      </c>
      <c r="F156" s="271"/>
      <c r="G156" s="273">
        <f t="shared" si="14"/>
        <v>0</v>
      </c>
      <c r="H156" s="339"/>
    </row>
    <row r="157" spans="1:8" s="115" customFormat="1" ht="30">
      <c r="A157" s="94" t="s">
        <v>398</v>
      </c>
      <c r="B157" s="61" t="s">
        <v>540</v>
      </c>
      <c r="C157" s="64" t="s">
        <v>671</v>
      </c>
      <c r="D157" s="71" t="s">
        <v>58</v>
      </c>
      <c r="E157" s="271">
        <v>17</v>
      </c>
      <c r="F157" s="271"/>
      <c r="G157" s="273">
        <f t="shared" si="14"/>
        <v>0</v>
      </c>
      <c r="H157" s="339"/>
    </row>
    <row r="158" spans="1:8" ht="30">
      <c r="A158" s="94" t="s">
        <v>399</v>
      </c>
      <c r="B158" s="61" t="s">
        <v>540</v>
      </c>
      <c r="C158" s="62" t="s">
        <v>144</v>
      </c>
      <c r="D158" s="71" t="s">
        <v>58</v>
      </c>
      <c r="E158" s="271">
        <v>21</v>
      </c>
      <c r="F158" s="271"/>
      <c r="G158" s="273">
        <f t="shared" si="14"/>
        <v>0</v>
      </c>
      <c r="H158" s="339"/>
    </row>
    <row r="159" spans="1:8" ht="30">
      <c r="A159" s="94" t="s">
        <v>400</v>
      </c>
      <c r="B159" s="61" t="s">
        <v>571</v>
      </c>
      <c r="C159" s="62" t="s">
        <v>145</v>
      </c>
      <c r="D159" s="71" t="s">
        <v>58</v>
      </c>
      <c r="E159" s="271">
        <v>20</v>
      </c>
      <c r="F159" s="271"/>
      <c r="G159" s="273">
        <f t="shared" si="14"/>
        <v>0</v>
      </c>
      <c r="H159" s="339"/>
    </row>
    <row r="160" spans="1:8" s="115" customFormat="1" ht="30">
      <c r="A160" s="94" t="s">
        <v>401</v>
      </c>
      <c r="B160" s="61" t="s">
        <v>572</v>
      </c>
      <c r="C160" s="185" t="s">
        <v>146</v>
      </c>
      <c r="D160" s="71" t="s">
        <v>58</v>
      </c>
      <c r="E160" s="271">
        <v>10</v>
      </c>
      <c r="F160" s="271"/>
      <c r="G160" s="273">
        <f t="shared" si="14"/>
        <v>0</v>
      </c>
      <c r="H160" s="339"/>
    </row>
    <row r="161" spans="1:8">
      <c r="A161" s="94" t="s">
        <v>402</v>
      </c>
      <c r="B161" s="61" t="s">
        <v>573</v>
      </c>
      <c r="C161" s="62" t="s">
        <v>137</v>
      </c>
      <c r="D161" s="71" t="s">
        <v>58</v>
      </c>
      <c r="E161" s="273">
        <v>16</v>
      </c>
      <c r="F161" s="273"/>
      <c r="G161" s="273">
        <f t="shared" si="14"/>
        <v>0</v>
      </c>
      <c r="H161" s="339"/>
    </row>
    <row r="162" spans="1:8" s="115" customFormat="1" ht="45">
      <c r="A162" s="94" t="s">
        <v>403</v>
      </c>
      <c r="B162" s="61" t="s">
        <v>574</v>
      </c>
      <c r="C162" s="62" t="s">
        <v>268</v>
      </c>
      <c r="D162" s="71" t="s">
        <v>6</v>
      </c>
      <c r="E162" s="273">
        <v>120</v>
      </c>
      <c r="F162" s="273"/>
      <c r="G162" s="273">
        <f t="shared" si="14"/>
        <v>0</v>
      </c>
      <c r="H162" s="339"/>
    </row>
    <row r="163" spans="1:8" s="115" customFormat="1" ht="60">
      <c r="A163" s="94" t="s">
        <v>404</v>
      </c>
      <c r="B163" s="61" t="s">
        <v>316</v>
      </c>
      <c r="C163" s="62" t="s">
        <v>246</v>
      </c>
      <c r="D163" s="71" t="s">
        <v>58</v>
      </c>
      <c r="E163" s="273">
        <v>1</v>
      </c>
      <c r="F163" s="278"/>
      <c r="G163" s="273">
        <f t="shared" si="14"/>
        <v>0</v>
      </c>
      <c r="H163" s="339"/>
    </row>
    <row r="164" spans="1:8" s="115" customFormat="1" ht="30">
      <c r="A164" s="94" t="s">
        <v>405</v>
      </c>
      <c r="B164" s="61" t="s">
        <v>316</v>
      </c>
      <c r="C164" s="62" t="s">
        <v>247</v>
      </c>
      <c r="D164" s="71" t="s">
        <v>58</v>
      </c>
      <c r="E164" s="273">
        <v>1</v>
      </c>
      <c r="F164" s="278"/>
      <c r="G164" s="273">
        <f t="shared" si="14"/>
        <v>0</v>
      </c>
      <c r="H164" s="339"/>
    </row>
    <row r="165" spans="1:8" s="170" customFormat="1">
      <c r="A165" s="344" t="s">
        <v>31</v>
      </c>
      <c r="B165" s="345"/>
      <c r="C165" s="345"/>
      <c r="D165" s="345"/>
      <c r="E165" s="345"/>
      <c r="F165" s="346"/>
      <c r="G165" s="261">
        <f>SUM(G149:G164)</f>
        <v>0</v>
      </c>
      <c r="H165" s="339"/>
    </row>
    <row r="166" spans="1:8" s="170" customFormat="1">
      <c r="A166" s="86" t="s">
        <v>406</v>
      </c>
      <c r="B166" s="347" t="s">
        <v>248</v>
      </c>
      <c r="C166" s="348"/>
      <c r="D166" s="348"/>
      <c r="E166" s="348"/>
      <c r="F166" s="348"/>
      <c r="G166" s="349"/>
      <c r="H166" s="339"/>
    </row>
    <row r="167" spans="1:8" ht="60">
      <c r="A167" s="80" t="s">
        <v>407</v>
      </c>
      <c r="B167" s="112" t="s">
        <v>575</v>
      </c>
      <c r="C167" s="181" t="s">
        <v>249</v>
      </c>
      <c r="D167" s="80" t="s">
        <v>58</v>
      </c>
      <c r="E167" s="273">
        <v>4</v>
      </c>
      <c r="F167" s="273"/>
      <c r="G167" s="273">
        <f>E167*F167</f>
        <v>0</v>
      </c>
      <c r="H167" s="339"/>
    </row>
    <row r="168" spans="1:8" s="115" customFormat="1" ht="30">
      <c r="A168" s="80" t="s">
        <v>408</v>
      </c>
      <c r="B168" s="112" t="s">
        <v>576</v>
      </c>
      <c r="C168" s="181" t="s">
        <v>250</v>
      </c>
      <c r="D168" s="80" t="s">
        <v>58</v>
      </c>
      <c r="E168" s="273">
        <v>4</v>
      </c>
      <c r="F168" s="273"/>
      <c r="G168" s="273">
        <f t="shared" ref="G168:G174" si="15">E168*F168</f>
        <v>0</v>
      </c>
      <c r="H168" s="339"/>
    </row>
    <row r="169" spans="1:8" s="115" customFormat="1" ht="30">
      <c r="A169" s="80" t="s">
        <v>409</v>
      </c>
      <c r="B169" s="112" t="s">
        <v>577</v>
      </c>
      <c r="C169" s="181" t="s">
        <v>251</v>
      </c>
      <c r="D169" s="80" t="s">
        <v>58</v>
      </c>
      <c r="E169" s="273">
        <v>15</v>
      </c>
      <c r="F169" s="273"/>
      <c r="G169" s="273">
        <f t="shared" si="15"/>
        <v>0</v>
      </c>
      <c r="H169" s="339"/>
    </row>
    <row r="170" spans="1:8" s="115" customFormat="1" ht="30">
      <c r="A170" s="80" t="s">
        <v>410</v>
      </c>
      <c r="B170" s="112" t="s">
        <v>578</v>
      </c>
      <c r="C170" s="181" t="s">
        <v>252</v>
      </c>
      <c r="D170" s="80" t="s">
        <v>58</v>
      </c>
      <c r="E170" s="273">
        <v>17</v>
      </c>
      <c r="F170" s="273"/>
      <c r="G170" s="273">
        <f t="shared" si="15"/>
        <v>0</v>
      </c>
      <c r="H170" s="339"/>
    </row>
    <row r="171" spans="1:8" s="115" customFormat="1" ht="30">
      <c r="A171" s="80" t="s">
        <v>411</v>
      </c>
      <c r="B171" s="112" t="s">
        <v>579</v>
      </c>
      <c r="C171" s="181" t="s">
        <v>253</v>
      </c>
      <c r="D171" s="80" t="s">
        <v>58</v>
      </c>
      <c r="E171" s="273">
        <v>17</v>
      </c>
      <c r="F171" s="273"/>
      <c r="G171" s="273">
        <f t="shared" si="15"/>
        <v>0</v>
      </c>
      <c r="H171" s="339"/>
    </row>
    <row r="172" spans="1:8" s="115" customFormat="1" ht="30">
      <c r="A172" s="80" t="s">
        <v>412</v>
      </c>
      <c r="B172" s="112" t="s">
        <v>580</v>
      </c>
      <c r="C172" s="181" t="s">
        <v>254</v>
      </c>
      <c r="D172" s="80" t="s">
        <v>58</v>
      </c>
      <c r="E172" s="273">
        <v>8</v>
      </c>
      <c r="F172" s="273"/>
      <c r="G172" s="273">
        <f t="shared" si="15"/>
        <v>0</v>
      </c>
      <c r="H172" s="339"/>
    </row>
    <row r="173" spans="1:8" ht="30">
      <c r="A173" s="80" t="s">
        <v>413</v>
      </c>
      <c r="B173" s="112" t="s">
        <v>581</v>
      </c>
      <c r="C173" s="181" t="s">
        <v>255</v>
      </c>
      <c r="D173" s="80" t="s">
        <v>6</v>
      </c>
      <c r="E173" s="273">
        <v>80</v>
      </c>
      <c r="F173" s="273"/>
      <c r="G173" s="273">
        <f t="shared" si="15"/>
        <v>0</v>
      </c>
      <c r="H173" s="339"/>
    </row>
    <row r="174" spans="1:8" s="115" customFormat="1" ht="30">
      <c r="A174" s="80" t="s">
        <v>414</v>
      </c>
      <c r="B174" s="112" t="s">
        <v>582</v>
      </c>
      <c r="C174" s="181" t="s">
        <v>256</v>
      </c>
      <c r="D174" s="80" t="s">
        <v>58</v>
      </c>
      <c r="E174" s="273">
        <v>1</v>
      </c>
      <c r="F174" s="273"/>
      <c r="G174" s="273">
        <f t="shared" si="15"/>
        <v>0</v>
      </c>
      <c r="H174" s="339"/>
    </row>
    <row r="175" spans="1:8" s="170" customFormat="1">
      <c r="A175" s="344" t="s">
        <v>31</v>
      </c>
      <c r="B175" s="345"/>
      <c r="C175" s="345"/>
      <c r="D175" s="345"/>
      <c r="E175" s="345"/>
      <c r="F175" s="346"/>
      <c r="G175" s="261">
        <f>SUM(G167:G174)</f>
        <v>0</v>
      </c>
      <c r="H175" s="339"/>
    </row>
    <row r="176" spans="1:8" s="170" customFormat="1">
      <c r="A176" s="88" t="s">
        <v>415</v>
      </c>
      <c r="B176" s="347" t="s">
        <v>147</v>
      </c>
      <c r="C176" s="348"/>
      <c r="D176" s="348"/>
      <c r="E176" s="348"/>
      <c r="F176" s="348"/>
      <c r="G176" s="349"/>
      <c r="H176" s="339"/>
    </row>
    <row r="177" spans="1:8" ht="30">
      <c r="A177" s="87" t="s">
        <v>416</v>
      </c>
      <c r="B177" s="110" t="s">
        <v>583</v>
      </c>
      <c r="C177" s="75" t="s">
        <v>148</v>
      </c>
      <c r="D177" s="79" t="s">
        <v>58</v>
      </c>
      <c r="E177" s="270">
        <v>2</v>
      </c>
      <c r="F177" s="270"/>
      <c r="G177" s="270">
        <f>E177*F177</f>
        <v>0</v>
      </c>
      <c r="H177" s="339"/>
    </row>
    <row r="178" spans="1:8" s="312" customFormat="1" ht="30">
      <c r="A178" s="90" t="s">
        <v>417</v>
      </c>
      <c r="B178" s="140" t="s">
        <v>679</v>
      </c>
      <c r="C178" s="164" t="s">
        <v>686</v>
      </c>
      <c r="D178" s="90" t="s">
        <v>58</v>
      </c>
      <c r="E178" s="272">
        <v>2</v>
      </c>
      <c r="F178" s="272"/>
      <c r="G178" s="270">
        <f t="shared" ref="G178:G180" si="16">E178*F178</f>
        <v>0</v>
      </c>
      <c r="H178" s="339"/>
    </row>
    <row r="179" spans="1:8" s="312" customFormat="1" ht="30">
      <c r="A179" s="90" t="s">
        <v>418</v>
      </c>
      <c r="B179" s="140" t="s">
        <v>680</v>
      </c>
      <c r="C179" s="164" t="s">
        <v>687</v>
      </c>
      <c r="D179" s="90" t="s">
        <v>58</v>
      </c>
      <c r="E179" s="272">
        <v>1</v>
      </c>
      <c r="F179" s="272"/>
      <c r="G179" s="270">
        <f t="shared" si="16"/>
        <v>0</v>
      </c>
      <c r="H179" s="339"/>
    </row>
    <row r="180" spans="1:8" s="312" customFormat="1" ht="30">
      <c r="A180" s="90" t="s">
        <v>419</v>
      </c>
      <c r="B180" s="140" t="s">
        <v>681</v>
      </c>
      <c r="C180" s="164" t="s">
        <v>688</v>
      </c>
      <c r="D180" s="90" t="s">
        <v>58</v>
      </c>
      <c r="E180" s="272">
        <v>12</v>
      </c>
      <c r="F180" s="272"/>
      <c r="G180" s="270">
        <f t="shared" si="16"/>
        <v>0</v>
      </c>
      <c r="H180" s="342"/>
    </row>
    <row r="181" spans="1:8" s="312" customFormat="1" ht="45">
      <c r="A181" s="90" t="s">
        <v>420</v>
      </c>
      <c r="B181" s="140" t="s">
        <v>682</v>
      </c>
      <c r="C181" s="164" t="s">
        <v>689</v>
      </c>
      <c r="D181" s="90" t="s">
        <v>58</v>
      </c>
      <c r="E181" s="272">
        <v>2</v>
      </c>
      <c r="F181" s="272"/>
      <c r="G181" s="272">
        <f>E181*F181</f>
        <v>0</v>
      </c>
      <c r="H181" s="339"/>
    </row>
    <row r="182" spans="1:8" s="115" customFormat="1" ht="30">
      <c r="A182" s="87" t="s">
        <v>421</v>
      </c>
      <c r="B182" s="61" t="s">
        <v>586</v>
      </c>
      <c r="C182" s="62" t="s">
        <v>149</v>
      </c>
      <c r="D182" s="71" t="s">
        <v>58</v>
      </c>
      <c r="E182" s="272">
        <v>4</v>
      </c>
      <c r="F182" s="272"/>
      <c r="G182" s="272">
        <f t="shared" ref="G182:G192" si="17">E182*F182</f>
        <v>0</v>
      </c>
      <c r="H182" s="339"/>
    </row>
    <row r="183" spans="1:8" s="115" customFormat="1" ht="30">
      <c r="A183" s="87" t="s">
        <v>422</v>
      </c>
      <c r="B183" s="61" t="s">
        <v>587</v>
      </c>
      <c r="C183" s="62" t="s">
        <v>150</v>
      </c>
      <c r="D183" s="71" t="s">
        <v>58</v>
      </c>
      <c r="E183" s="272">
        <v>6</v>
      </c>
      <c r="F183" s="272"/>
      <c r="G183" s="272">
        <f t="shared" si="17"/>
        <v>0</v>
      </c>
      <c r="H183" s="339"/>
    </row>
    <row r="184" spans="1:8" s="161" customFormat="1" ht="30">
      <c r="A184" s="71" t="s">
        <v>423</v>
      </c>
      <c r="B184" s="140" t="s">
        <v>683</v>
      </c>
      <c r="C184" s="62" t="s">
        <v>690</v>
      </c>
      <c r="D184" s="71" t="s">
        <v>58</v>
      </c>
      <c r="E184" s="272">
        <v>2</v>
      </c>
      <c r="F184" s="272"/>
      <c r="G184" s="272">
        <f t="shared" si="17"/>
        <v>0</v>
      </c>
      <c r="H184" s="339"/>
    </row>
    <row r="185" spans="1:8" s="161" customFormat="1" ht="30">
      <c r="A185" s="71" t="s">
        <v>424</v>
      </c>
      <c r="B185" s="140" t="s">
        <v>684</v>
      </c>
      <c r="C185" s="62" t="s">
        <v>691</v>
      </c>
      <c r="D185" s="71" t="s">
        <v>58</v>
      </c>
      <c r="E185" s="272">
        <v>1</v>
      </c>
      <c r="F185" s="272"/>
      <c r="G185" s="272">
        <f t="shared" si="17"/>
        <v>0</v>
      </c>
      <c r="H185" s="339"/>
    </row>
    <row r="186" spans="1:8" s="115" customFormat="1" ht="30">
      <c r="A186" s="87" t="s">
        <v>425</v>
      </c>
      <c r="B186" s="61" t="s">
        <v>588</v>
      </c>
      <c r="C186" s="62" t="s">
        <v>151</v>
      </c>
      <c r="D186" s="71" t="s">
        <v>6</v>
      </c>
      <c r="E186" s="272">
        <f>10*12</f>
        <v>120</v>
      </c>
      <c r="F186" s="272"/>
      <c r="G186" s="272">
        <f t="shared" si="17"/>
        <v>0</v>
      </c>
      <c r="H186" s="339"/>
    </row>
    <row r="187" spans="1:8" s="115" customFormat="1" ht="30">
      <c r="A187" s="87" t="s">
        <v>426</v>
      </c>
      <c r="B187" s="61" t="s">
        <v>589</v>
      </c>
      <c r="C187" s="62" t="s">
        <v>152</v>
      </c>
      <c r="D187" s="71" t="s">
        <v>6</v>
      </c>
      <c r="E187" s="272">
        <f>41*12</f>
        <v>492</v>
      </c>
      <c r="F187" s="272"/>
      <c r="G187" s="272">
        <f t="shared" si="17"/>
        <v>0</v>
      </c>
      <c r="H187" s="339"/>
    </row>
    <row r="188" spans="1:8" s="115" customFormat="1" ht="30">
      <c r="A188" s="87" t="s">
        <v>427</v>
      </c>
      <c r="B188" s="61" t="s">
        <v>590</v>
      </c>
      <c r="C188" s="62" t="s">
        <v>153</v>
      </c>
      <c r="D188" s="71" t="s">
        <v>6</v>
      </c>
      <c r="E188" s="272">
        <f>5*12</f>
        <v>60</v>
      </c>
      <c r="F188" s="272"/>
      <c r="G188" s="272">
        <f t="shared" si="17"/>
        <v>0</v>
      </c>
      <c r="H188" s="339"/>
    </row>
    <row r="189" spans="1:8" s="115" customFormat="1" ht="30">
      <c r="A189" s="87" t="s">
        <v>428</v>
      </c>
      <c r="B189" s="61" t="s">
        <v>591</v>
      </c>
      <c r="C189" s="62" t="s">
        <v>154</v>
      </c>
      <c r="D189" s="71" t="s">
        <v>6</v>
      </c>
      <c r="E189" s="272">
        <f>3*12</f>
        <v>36</v>
      </c>
      <c r="F189" s="272"/>
      <c r="G189" s="272">
        <f t="shared" si="17"/>
        <v>0</v>
      </c>
      <c r="H189" s="339"/>
    </row>
    <row r="190" spans="1:8" s="115" customFormat="1" ht="30">
      <c r="A190" s="87" t="s">
        <v>429</v>
      </c>
      <c r="B190" s="61" t="s">
        <v>592</v>
      </c>
      <c r="C190" s="62" t="s">
        <v>155</v>
      </c>
      <c r="D190" s="71" t="s">
        <v>58</v>
      </c>
      <c r="E190" s="272">
        <f>4*12</f>
        <v>48</v>
      </c>
      <c r="F190" s="272"/>
      <c r="G190" s="272">
        <f t="shared" si="17"/>
        <v>0</v>
      </c>
      <c r="H190" s="339"/>
    </row>
    <row r="191" spans="1:8" ht="30">
      <c r="A191" s="87" t="s">
        <v>430</v>
      </c>
      <c r="B191" s="110" t="s">
        <v>584</v>
      </c>
      <c r="C191" s="75" t="s">
        <v>156</v>
      </c>
      <c r="D191" s="79" t="s">
        <v>58</v>
      </c>
      <c r="E191" s="270">
        <v>3</v>
      </c>
      <c r="F191" s="270"/>
      <c r="G191" s="272">
        <f t="shared" si="17"/>
        <v>0</v>
      </c>
      <c r="H191" s="339"/>
    </row>
    <row r="192" spans="1:8" ht="30">
      <c r="A192" s="87" t="s">
        <v>685</v>
      </c>
      <c r="B192" s="110" t="s">
        <v>585</v>
      </c>
      <c r="C192" s="75" t="s">
        <v>157</v>
      </c>
      <c r="D192" s="79" t="s">
        <v>58</v>
      </c>
      <c r="E192" s="270">
        <v>4</v>
      </c>
      <c r="F192" s="270"/>
      <c r="G192" s="272">
        <f t="shared" si="17"/>
        <v>0</v>
      </c>
      <c r="H192" s="339"/>
    </row>
    <row r="193" spans="1:8" s="170" customFormat="1">
      <c r="A193" s="344" t="s">
        <v>31</v>
      </c>
      <c r="B193" s="345"/>
      <c r="C193" s="345"/>
      <c r="D193" s="345"/>
      <c r="E193" s="345"/>
      <c r="F193" s="346"/>
      <c r="G193" s="261">
        <f>SUM(G177:G192)</f>
        <v>0</v>
      </c>
      <c r="H193" s="339"/>
    </row>
    <row r="194" spans="1:8" s="170" customFormat="1">
      <c r="A194" s="88" t="s">
        <v>431</v>
      </c>
      <c r="B194" s="347" t="s">
        <v>158</v>
      </c>
      <c r="C194" s="348"/>
      <c r="D194" s="348"/>
      <c r="E194" s="348"/>
      <c r="F194" s="348"/>
      <c r="G194" s="349"/>
      <c r="H194" s="339"/>
    </row>
    <row r="195" spans="1:8" ht="30">
      <c r="A195" s="193" t="s">
        <v>432</v>
      </c>
      <c r="B195" s="110" t="s">
        <v>593</v>
      </c>
      <c r="C195" s="75" t="s">
        <v>159</v>
      </c>
      <c r="D195" s="79" t="s">
        <v>58</v>
      </c>
      <c r="E195" s="270">
        <v>26</v>
      </c>
      <c r="F195" s="270"/>
      <c r="G195" s="270">
        <f t="shared" ref="G195:G221" si="18">E195*F195</f>
        <v>0</v>
      </c>
      <c r="H195" s="339"/>
    </row>
    <row r="196" spans="1:8" ht="30">
      <c r="A196" s="193" t="s">
        <v>433</v>
      </c>
      <c r="B196" s="110" t="s">
        <v>594</v>
      </c>
      <c r="C196" s="75" t="s">
        <v>160</v>
      </c>
      <c r="D196" s="79" t="s">
        <v>58</v>
      </c>
      <c r="E196" s="270">
        <v>20</v>
      </c>
      <c r="F196" s="270"/>
      <c r="G196" s="270">
        <f t="shared" si="18"/>
        <v>0</v>
      </c>
      <c r="H196" s="339"/>
    </row>
    <row r="197" spans="1:8" ht="30">
      <c r="A197" s="193" t="s">
        <v>434</v>
      </c>
      <c r="B197" s="110" t="s">
        <v>595</v>
      </c>
      <c r="C197" s="75" t="s">
        <v>161</v>
      </c>
      <c r="D197" s="79" t="s">
        <v>58</v>
      </c>
      <c r="E197" s="270">
        <v>22</v>
      </c>
      <c r="F197" s="270"/>
      <c r="G197" s="270">
        <f t="shared" si="18"/>
        <v>0</v>
      </c>
      <c r="H197" s="339"/>
    </row>
    <row r="198" spans="1:8" ht="30">
      <c r="A198" s="193" t="s">
        <v>435</v>
      </c>
      <c r="B198" s="110" t="s">
        <v>596</v>
      </c>
      <c r="C198" s="75" t="s">
        <v>162</v>
      </c>
      <c r="D198" s="79" t="s">
        <v>58</v>
      </c>
      <c r="E198" s="270">
        <v>4</v>
      </c>
      <c r="F198" s="270"/>
      <c r="G198" s="270">
        <f t="shared" si="18"/>
        <v>0</v>
      </c>
      <c r="H198" s="339"/>
    </row>
    <row r="199" spans="1:8" s="312" customFormat="1" ht="30">
      <c r="A199" s="90" t="s">
        <v>436</v>
      </c>
      <c r="B199" s="140" t="s">
        <v>316</v>
      </c>
      <c r="C199" s="164" t="s">
        <v>702</v>
      </c>
      <c r="D199" s="90" t="s">
        <v>58</v>
      </c>
      <c r="E199" s="272">
        <v>52</v>
      </c>
      <c r="F199" s="272"/>
      <c r="G199" s="270">
        <f t="shared" si="18"/>
        <v>0</v>
      </c>
      <c r="H199" s="339"/>
    </row>
    <row r="200" spans="1:8" s="312" customFormat="1" ht="30">
      <c r="A200" s="90" t="s">
        <v>438</v>
      </c>
      <c r="B200" s="140" t="s">
        <v>316</v>
      </c>
      <c r="C200" s="164" t="s">
        <v>703</v>
      </c>
      <c r="D200" s="90" t="s">
        <v>58</v>
      </c>
      <c r="E200" s="272">
        <v>12</v>
      </c>
      <c r="F200" s="272"/>
      <c r="G200" s="270">
        <f t="shared" si="18"/>
        <v>0</v>
      </c>
      <c r="H200" s="339"/>
    </row>
    <row r="201" spans="1:8" s="312" customFormat="1" ht="30">
      <c r="A201" s="90" t="s">
        <v>439</v>
      </c>
      <c r="B201" s="140" t="s">
        <v>692</v>
      </c>
      <c r="C201" s="164" t="s">
        <v>704</v>
      </c>
      <c r="D201" s="90" t="s">
        <v>58</v>
      </c>
      <c r="E201" s="272">
        <v>14</v>
      </c>
      <c r="F201" s="272"/>
      <c r="G201" s="270">
        <f t="shared" si="18"/>
        <v>0</v>
      </c>
      <c r="H201" s="339"/>
    </row>
    <row r="202" spans="1:8" s="312" customFormat="1" ht="30">
      <c r="A202" s="90" t="s">
        <v>440</v>
      </c>
      <c r="B202" s="140" t="s">
        <v>693</v>
      </c>
      <c r="C202" s="164" t="s">
        <v>705</v>
      </c>
      <c r="D202" s="90" t="s">
        <v>58</v>
      </c>
      <c r="E202" s="272">
        <v>22</v>
      </c>
      <c r="F202" s="272"/>
      <c r="G202" s="270">
        <f t="shared" si="18"/>
        <v>0</v>
      </c>
      <c r="H202" s="339"/>
    </row>
    <row r="203" spans="1:8" s="312" customFormat="1" ht="30">
      <c r="A203" s="90" t="s">
        <v>441</v>
      </c>
      <c r="B203" s="140" t="s">
        <v>694</v>
      </c>
      <c r="C203" s="164" t="s">
        <v>706</v>
      </c>
      <c r="D203" s="90" t="s">
        <v>58</v>
      </c>
      <c r="E203" s="272">
        <v>8</v>
      </c>
      <c r="F203" s="272"/>
      <c r="G203" s="270">
        <f t="shared" si="18"/>
        <v>0</v>
      </c>
      <c r="H203" s="339"/>
    </row>
    <row r="204" spans="1:8" s="312" customFormat="1">
      <c r="A204" s="90" t="s">
        <v>442</v>
      </c>
      <c r="B204" s="140" t="s">
        <v>695</v>
      </c>
      <c r="C204" s="164" t="s">
        <v>662</v>
      </c>
      <c r="D204" s="90" t="s">
        <v>58</v>
      </c>
      <c r="E204" s="272">
        <v>16</v>
      </c>
      <c r="F204" s="272"/>
      <c r="G204" s="270">
        <f t="shared" si="18"/>
        <v>0</v>
      </c>
      <c r="H204" s="339"/>
    </row>
    <row r="205" spans="1:8">
      <c r="A205" s="193" t="s">
        <v>443</v>
      </c>
      <c r="B205" s="110" t="s">
        <v>597</v>
      </c>
      <c r="C205" s="74" t="s">
        <v>163</v>
      </c>
      <c r="D205" s="79" t="s">
        <v>58</v>
      </c>
      <c r="E205" s="270">
        <v>10</v>
      </c>
      <c r="F205" s="270"/>
      <c r="G205" s="270">
        <f t="shared" si="18"/>
        <v>0</v>
      </c>
      <c r="H205" s="339"/>
    </row>
    <row r="206" spans="1:8">
      <c r="A206" s="193" t="s">
        <v>444</v>
      </c>
      <c r="B206" s="110" t="s">
        <v>598</v>
      </c>
      <c r="C206" s="74" t="s">
        <v>164</v>
      </c>
      <c r="D206" s="79" t="s">
        <v>58</v>
      </c>
      <c r="E206" s="270">
        <v>12</v>
      </c>
      <c r="F206" s="270"/>
      <c r="G206" s="270">
        <f t="shared" si="18"/>
        <v>0</v>
      </c>
      <c r="H206" s="339"/>
    </row>
    <row r="207" spans="1:8" s="312" customFormat="1" ht="30">
      <c r="A207" s="90" t="s">
        <v>445</v>
      </c>
      <c r="B207" s="140" t="s">
        <v>316</v>
      </c>
      <c r="C207" s="315" t="s">
        <v>707</v>
      </c>
      <c r="D207" s="90" t="s">
        <v>58</v>
      </c>
      <c r="E207" s="272">
        <v>4</v>
      </c>
      <c r="F207" s="272"/>
      <c r="G207" s="270">
        <f t="shared" si="18"/>
        <v>0</v>
      </c>
      <c r="H207" s="339"/>
    </row>
    <row r="208" spans="1:8">
      <c r="A208" s="193" t="s">
        <v>446</v>
      </c>
      <c r="B208" s="110" t="s">
        <v>599</v>
      </c>
      <c r="C208" s="74" t="s">
        <v>165</v>
      </c>
      <c r="D208" s="79" t="s">
        <v>58</v>
      </c>
      <c r="E208" s="270">
        <v>2</v>
      </c>
      <c r="F208" s="270"/>
      <c r="G208" s="270">
        <f t="shared" si="18"/>
        <v>0</v>
      </c>
      <c r="H208" s="339"/>
    </row>
    <row r="209" spans="1:8" s="312" customFormat="1" ht="30">
      <c r="A209" s="90" t="s">
        <v>447</v>
      </c>
      <c r="B209" s="140" t="s">
        <v>696</v>
      </c>
      <c r="C209" s="164" t="s">
        <v>708</v>
      </c>
      <c r="D209" s="90" t="s">
        <v>58</v>
      </c>
      <c r="E209" s="272">
        <v>4</v>
      </c>
      <c r="F209" s="272"/>
      <c r="G209" s="270">
        <f t="shared" si="18"/>
        <v>0</v>
      </c>
      <c r="H209" s="339"/>
    </row>
    <row r="210" spans="1:8">
      <c r="A210" s="193" t="s">
        <v>448</v>
      </c>
      <c r="B210" s="110" t="s">
        <v>600</v>
      </c>
      <c r="C210" s="74" t="s">
        <v>166</v>
      </c>
      <c r="D210" s="79" t="s">
        <v>58</v>
      </c>
      <c r="E210" s="270">
        <v>14</v>
      </c>
      <c r="F210" s="270"/>
      <c r="G210" s="270">
        <f t="shared" si="18"/>
        <v>0</v>
      </c>
      <c r="H210" s="339"/>
    </row>
    <row r="211" spans="1:8">
      <c r="A211" s="193" t="s">
        <v>449</v>
      </c>
      <c r="B211" s="110" t="s">
        <v>601</v>
      </c>
      <c r="C211" s="74" t="s">
        <v>167</v>
      </c>
      <c r="D211" s="79" t="s">
        <v>58</v>
      </c>
      <c r="E211" s="270">
        <v>25</v>
      </c>
      <c r="F211" s="270"/>
      <c r="G211" s="270">
        <f t="shared" si="18"/>
        <v>0</v>
      </c>
      <c r="H211" s="339"/>
    </row>
    <row r="212" spans="1:8">
      <c r="A212" s="193" t="s">
        <v>450</v>
      </c>
      <c r="B212" s="110" t="s">
        <v>602</v>
      </c>
      <c r="C212" s="74" t="s">
        <v>168</v>
      </c>
      <c r="D212" s="79" t="s">
        <v>58</v>
      </c>
      <c r="E212" s="270">
        <v>8</v>
      </c>
      <c r="F212" s="270"/>
      <c r="G212" s="270">
        <f t="shared" si="18"/>
        <v>0</v>
      </c>
      <c r="H212" s="339"/>
    </row>
    <row r="213" spans="1:8">
      <c r="A213" s="193" t="s">
        <v>451</v>
      </c>
      <c r="B213" s="110" t="s">
        <v>603</v>
      </c>
      <c r="C213" s="74" t="s">
        <v>169</v>
      </c>
      <c r="D213" s="79" t="s">
        <v>58</v>
      </c>
      <c r="E213" s="270">
        <v>50</v>
      </c>
      <c r="F213" s="270"/>
      <c r="G213" s="270">
        <f t="shared" si="18"/>
        <v>0</v>
      </c>
      <c r="H213" s="339"/>
    </row>
    <row r="214" spans="1:8" s="312" customFormat="1" ht="30">
      <c r="A214" s="90" t="s">
        <v>452</v>
      </c>
      <c r="B214" s="140" t="s">
        <v>316</v>
      </c>
      <c r="C214" s="315" t="s">
        <v>709</v>
      </c>
      <c r="D214" s="90" t="s">
        <v>6</v>
      </c>
      <c r="E214" s="272">
        <v>6</v>
      </c>
      <c r="F214" s="272"/>
      <c r="G214" s="270">
        <f t="shared" si="18"/>
        <v>0</v>
      </c>
      <c r="H214" s="339"/>
    </row>
    <row r="215" spans="1:8" s="312" customFormat="1" ht="30">
      <c r="A215" s="90" t="s">
        <v>453</v>
      </c>
      <c r="B215" s="140" t="s">
        <v>697</v>
      </c>
      <c r="C215" s="315" t="s">
        <v>663</v>
      </c>
      <c r="D215" s="90" t="s">
        <v>6</v>
      </c>
      <c r="E215" s="272">
        <f>15*6</f>
        <v>90</v>
      </c>
      <c r="F215" s="272"/>
      <c r="G215" s="270">
        <f t="shared" si="18"/>
        <v>0</v>
      </c>
      <c r="H215" s="339"/>
    </row>
    <row r="216" spans="1:8" s="115" customFormat="1" ht="30">
      <c r="A216" s="193" t="s">
        <v>454</v>
      </c>
      <c r="B216" s="61" t="s">
        <v>605</v>
      </c>
      <c r="C216" s="72" t="s">
        <v>170</v>
      </c>
      <c r="D216" s="71" t="s">
        <v>6</v>
      </c>
      <c r="E216" s="272">
        <f>8*6</f>
        <v>48</v>
      </c>
      <c r="F216" s="272"/>
      <c r="G216" s="270">
        <f t="shared" si="18"/>
        <v>0</v>
      </c>
      <c r="H216" s="339"/>
    </row>
    <row r="217" spans="1:8" s="115" customFormat="1" ht="30">
      <c r="A217" s="193" t="s">
        <v>455</v>
      </c>
      <c r="B217" s="61" t="s">
        <v>606</v>
      </c>
      <c r="C217" s="72" t="s">
        <v>171</v>
      </c>
      <c r="D217" s="71" t="s">
        <v>6</v>
      </c>
      <c r="E217" s="272">
        <f>7*6</f>
        <v>42</v>
      </c>
      <c r="F217" s="272"/>
      <c r="G217" s="270">
        <f t="shared" si="18"/>
        <v>0</v>
      </c>
      <c r="H217" s="339"/>
    </row>
    <row r="218" spans="1:8" s="115" customFormat="1" ht="30">
      <c r="A218" s="193" t="s">
        <v>698</v>
      </c>
      <c r="B218" s="61" t="s">
        <v>607</v>
      </c>
      <c r="C218" s="72" t="s">
        <v>172</v>
      </c>
      <c r="D218" s="71" t="s">
        <v>6</v>
      </c>
      <c r="E218" s="272">
        <f>60*6</f>
        <v>360</v>
      </c>
      <c r="F218" s="272"/>
      <c r="G218" s="270">
        <f t="shared" si="18"/>
        <v>0</v>
      </c>
      <c r="H218" s="339"/>
    </row>
    <row r="219" spans="1:8" s="115" customFormat="1" ht="30">
      <c r="A219" s="193" t="s">
        <v>699</v>
      </c>
      <c r="B219" s="61" t="s">
        <v>608</v>
      </c>
      <c r="C219" s="72" t="s">
        <v>173</v>
      </c>
      <c r="D219" s="71" t="s">
        <v>6</v>
      </c>
      <c r="E219" s="272">
        <f>13*6</f>
        <v>78</v>
      </c>
      <c r="F219" s="272"/>
      <c r="G219" s="270">
        <f t="shared" si="18"/>
        <v>0</v>
      </c>
      <c r="H219" s="339"/>
    </row>
    <row r="220" spans="1:8" s="115" customFormat="1" ht="30">
      <c r="A220" s="193" t="s">
        <v>700</v>
      </c>
      <c r="B220" s="61" t="s">
        <v>609</v>
      </c>
      <c r="C220" s="72" t="s">
        <v>174</v>
      </c>
      <c r="D220" s="71" t="s">
        <v>6</v>
      </c>
      <c r="E220" s="272">
        <f>9*6</f>
        <v>54</v>
      </c>
      <c r="F220" s="272"/>
      <c r="G220" s="270">
        <f t="shared" si="18"/>
        <v>0</v>
      </c>
      <c r="H220" s="339"/>
    </row>
    <row r="221" spans="1:8">
      <c r="A221" s="193" t="s">
        <v>701</v>
      </c>
      <c r="B221" s="110" t="s">
        <v>604</v>
      </c>
      <c r="C221" s="74" t="s">
        <v>175</v>
      </c>
      <c r="D221" s="79" t="s">
        <v>58</v>
      </c>
      <c r="E221" s="270">
        <v>2</v>
      </c>
      <c r="F221" s="270"/>
      <c r="G221" s="270">
        <f t="shared" si="18"/>
        <v>0</v>
      </c>
      <c r="H221" s="339"/>
    </row>
    <row r="222" spans="1:8" s="170" customFormat="1">
      <c r="A222" s="344" t="s">
        <v>31</v>
      </c>
      <c r="B222" s="345"/>
      <c r="C222" s="345"/>
      <c r="D222" s="345"/>
      <c r="E222" s="345"/>
      <c r="F222" s="346"/>
      <c r="G222" s="261">
        <f>SUM(G195:G221)</f>
        <v>0</v>
      </c>
      <c r="H222" s="339"/>
    </row>
    <row r="223" spans="1:8" s="170" customFormat="1">
      <c r="A223" s="88" t="s">
        <v>437</v>
      </c>
      <c r="B223" s="347" t="s">
        <v>176</v>
      </c>
      <c r="C223" s="348"/>
      <c r="D223" s="348"/>
      <c r="E223" s="348"/>
      <c r="F223" s="348"/>
      <c r="G223" s="349"/>
      <c r="H223" s="339"/>
    </row>
    <row r="224" spans="1:8" ht="30">
      <c r="A224" s="87" t="s">
        <v>456</v>
      </c>
      <c r="B224" s="110" t="s">
        <v>618</v>
      </c>
      <c r="C224" s="187" t="s">
        <v>177</v>
      </c>
      <c r="D224" s="89" t="s">
        <v>58</v>
      </c>
      <c r="E224" s="268">
        <v>16</v>
      </c>
      <c r="F224" s="268"/>
      <c r="G224" s="268">
        <f t="shared" ref="G224:G236" si="19">E224*F224</f>
        <v>0</v>
      </c>
      <c r="H224" s="339"/>
    </row>
    <row r="225" spans="1:8" ht="45">
      <c r="A225" s="87" t="s">
        <v>457</v>
      </c>
      <c r="B225" s="110" t="s">
        <v>619</v>
      </c>
      <c r="C225" s="187" t="s">
        <v>178</v>
      </c>
      <c r="D225" s="89" t="s">
        <v>58</v>
      </c>
      <c r="E225" s="268">
        <v>16</v>
      </c>
      <c r="F225" s="270"/>
      <c r="G225" s="268">
        <f t="shared" si="19"/>
        <v>0</v>
      </c>
      <c r="H225" s="339"/>
    </row>
    <row r="226" spans="1:8" ht="60">
      <c r="A226" s="87" t="s">
        <v>458</v>
      </c>
      <c r="B226" s="56" t="s">
        <v>620</v>
      </c>
      <c r="C226" s="68" t="s">
        <v>30</v>
      </c>
      <c r="D226" s="89" t="s">
        <v>58</v>
      </c>
      <c r="E226" s="268">
        <v>4</v>
      </c>
      <c r="F226" s="270"/>
      <c r="G226" s="268">
        <f t="shared" si="19"/>
        <v>0</v>
      </c>
      <c r="H226" s="339"/>
    </row>
    <row r="227" spans="1:8" ht="30">
      <c r="A227" s="87" t="s">
        <v>459</v>
      </c>
      <c r="B227" s="110" t="s">
        <v>621</v>
      </c>
      <c r="C227" s="187" t="s">
        <v>179</v>
      </c>
      <c r="D227" s="89" t="s">
        <v>58</v>
      </c>
      <c r="E227" s="268">
        <v>4</v>
      </c>
      <c r="F227" s="270"/>
      <c r="G227" s="268">
        <f t="shared" si="19"/>
        <v>0</v>
      </c>
      <c r="H227" s="339"/>
    </row>
    <row r="228" spans="1:8" s="115" customFormat="1" ht="30">
      <c r="A228" s="71" t="s">
        <v>460</v>
      </c>
      <c r="B228" s="61" t="s">
        <v>610</v>
      </c>
      <c r="C228" s="255" t="s">
        <v>180</v>
      </c>
      <c r="D228" s="90" t="s">
        <v>58</v>
      </c>
      <c r="E228" s="271">
        <v>16</v>
      </c>
      <c r="F228" s="272"/>
      <c r="G228" s="268">
        <f t="shared" si="19"/>
        <v>0</v>
      </c>
      <c r="H228" s="339"/>
    </row>
    <row r="229" spans="1:8" s="115" customFormat="1" ht="30">
      <c r="A229" s="71" t="s">
        <v>461</v>
      </c>
      <c r="B229" s="61" t="s">
        <v>611</v>
      </c>
      <c r="C229" s="255" t="s">
        <v>181</v>
      </c>
      <c r="D229" s="90" t="s">
        <v>58</v>
      </c>
      <c r="E229" s="271">
        <v>16</v>
      </c>
      <c r="F229" s="272"/>
      <c r="G229" s="268">
        <f t="shared" si="19"/>
        <v>0</v>
      </c>
      <c r="H229" s="339"/>
    </row>
    <row r="230" spans="1:8" ht="30">
      <c r="A230" s="87" t="s">
        <v>462</v>
      </c>
      <c r="B230" s="110" t="s">
        <v>622</v>
      </c>
      <c r="C230" s="187" t="s">
        <v>182</v>
      </c>
      <c r="D230" s="89" t="s">
        <v>4</v>
      </c>
      <c r="E230" s="268">
        <v>16</v>
      </c>
      <c r="F230" s="268"/>
      <c r="G230" s="268">
        <f t="shared" si="19"/>
        <v>0</v>
      </c>
      <c r="H230" s="339"/>
    </row>
    <row r="231" spans="1:8" s="115" customFormat="1" ht="30">
      <c r="A231" s="71" t="s">
        <v>463</v>
      </c>
      <c r="B231" s="61" t="s">
        <v>612</v>
      </c>
      <c r="C231" s="255" t="s">
        <v>183</v>
      </c>
      <c r="D231" s="90" t="s">
        <v>58</v>
      </c>
      <c r="E231" s="271">
        <v>8</v>
      </c>
      <c r="F231" s="271"/>
      <c r="G231" s="268">
        <f t="shared" si="19"/>
        <v>0</v>
      </c>
      <c r="H231" s="339"/>
    </row>
    <row r="232" spans="1:8" s="115" customFormat="1" ht="30">
      <c r="A232" s="71" t="s">
        <v>464</v>
      </c>
      <c r="B232" s="61" t="s">
        <v>613</v>
      </c>
      <c r="C232" s="255" t="s">
        <v>184</v>
      </c>
      <c r="D232" s="90" t="s">
        <v>58</v>
      </c>
      <c r="E232" s="271">
        <v>4</v>
      </c>
      <c r="F232" s="271"/>
      <c r="G232" s="268">
        <f t="shared" si="19"/>
        <v>0</v>
      </c>
      <c r="H232" s="339"/>
    </row>
    <row r="233" spans="1:8" s="115" customFormat="1" ht="30">
      <c r="A233" s="71" t="s">
        <v>465</v>
      </c>
      <c r="B233" s="61" t="s">
        <v>614</v>
      </c>
      <c r="C233" s="255" t="s">
        <v>672</v>
      </c>
      <c r="D233" s="90" t="s">
        <v>58</v>
      </c>
      <c r="E233" s="271">
        <v>4</v>
      </c>
      <c r="F233" s="271"/>
      <c r="G233" s="268">
        <f t="shared" si="19"/>
        <v>0</v>
      </c>
      <c r="H233" s="339"/>
    </row>
    <row r="234" spans="1:8" ht="30">
      <c r="A234" s="87" t="s">
        <v>466</v>
      </c>
      <c r="B234" s="110" t="s">
        <v>624</v>
      </c>
      <c r="C234" s="187" t="s">
        <v>34</v>
      </c>
      <c r="D234" s="89" t="s">
        <v>6</v>
      </c>
      <c r="E234" s="268">
        <v>100.12</v>
      </c>
      <c r="F234" s="268"/>
      <c r="G234" s="268">
        <f t="shared" si="19"/>
        <v>0</v>
      </c>
      <c r="H234" s="339"/>
    </row>
    <row r="235" spans="1:8" s="115" customFormat="1" ht="30">
      <c r="A235" s="71" t="s">
        <v>467</v>
      </c>
      <c r="B235" s="61" t="s">
        <v>615</v>
      </c>
      <c r="C235" s="255" t="s">
        <v>185</v>
      </c>
      <c r="D235" s="90" t="s">
        <v>4</v>
      </c>
      <c r="E235" s="271">
        <v>16.399999999999999</v>
      </c>
      <c r="F235" s="271"/>
      <c r="G235" s="268">
        <f t="shared" si="19"/>
        <v>0</v>
      </c>
      <c r="H235" s="339"/>
    </row>
    <row r="236" spans="1:8" ht="30">
      <c r="A236" s="87" t="s">
        <v>468</v>
      </c>
      <c r="B236" s="110" t="s">
        <v>623</v>
      </c>
      <c r="C236" s="75" t="s">
        <v>186</v>
      </c>
      <c r="D236" s="79" t="s">
        <v>6</v>
      </c>
      <c r="E236" s="269">
        <v>180.8</v>
      </c>
      <c r="F236" s="268"/>
      <c r="G236" s="268">
        <f t="shared" si="19"/>
        <v>0</v>
      </c>
      <c r="H236" s="339"/>
    </row>
    <row r="237" spans="1:8" s="170" customFormat="1">
      <c r="A237" s="344" t="s">
        <v>31</v>
      </c>
      <c r="B237" s="345"/>
      <c r="C237" s="345"/>
      <c r="D237" s="345"/>
      <c r="E237" s="345"/>
      <c r="F237" s="346"/>
      <c r="G237" s="261">
        <f>SUM(G224:G236)</f>
        <v>0</v>
      </c>
      <c r="H237" s="339"/>
    </row>
    <row r="238" spans="1:8" s="170" customFormat="1">
      <c r="A238" s="88" t="s">
        <v>469</v>
      </c>
      <c r="B238" s="347" t="s">
        <v>266</v>
      </c>
      <c r="C238" s="348"/>
      <c r="D238" s="348"/>
      <c r="E238" s="348"/>
      <c r="F238" s="348"/>
      <c r="G238" s="349"/>
      <c r="H238" s="339"/>
    </row>
    <row r="239" spans="1:8" ht="30">
      <c r="A239" s="87" t="s">
        <v>470</v>
      </c>
      <c r="B239" s="111" t="s">
        <v>625</v>
      </c>
      <c r="C239" s="188" t="s">
        <v>187</v>
      </c>
      <c r="D239" s="84" t="s">
        <v>4</v>
      </c>
      <c r="E239" s="267">
        <v>159.91</v>
      </c>
      <c r="F239" s="267"/>
      <c r="G239" s="267">
        <f t="shared" ref="G239:G247" si="20">E239*F239</f>
        <v>0</v>
      </c>
      <c r="H239" s="339"/>
    </row>
    <row r="240" spans="1:8" s="115" customFormat="1" ht="30">
      <c r="A240" s="71" t="s">
        <v>471</v>
      </c>
      <c r="B240" s="303" t="s">
        <v>617</v>
      </c>
      <c r="C240" s="186" t="s">
        <v>188</v>
      </c>
      <c r="D240" s="305" t="s">
        <v>4</v>
      </c>
      <c r="E240" s="306">
        <v>159.46</v>
      </c>
      <c r="F240" s="271"/>
      <c r="G240" s="267">
        <f t="shared" si="20"/>
        <v>0</v>
      </c>
      <c r="H240" s="339"/>
    </row>
    <row r="241" spans="1:8" s="115" customFormat="1" ht="60">
      <c r="A241" s="71" t="s">
        <v>472</v>
      </c>
      <c r="B241" s="303" t="s">
        <v>616</v>
      </c>
      <c r="C241" s="186" t="s">
        <v>264</v>
      </c>
      <c r="D241" s="305" t="s">
        <v>4</v>
      </c>
      <c r="E241" s="306">
        <v>267.16000000000003</v>
      </c>
      <c r="F241" s="271"/>
      <c r="G241" s="267">
        <f t="shared" si="20"/>
        <v>0</v>
      </c>
      <c r="H241" s="339"/>
    </row>
    <row r="242" spans="1:8" ht="30">
      <c r="A242" s="87" t="s">
        <v>473</v>
      </c>
      <c r="B242" s="111" t="s">
        <v>626</v>
      </c>
      <c r="C242" s="188" t="s">
        <v>257</v>
      </c>
      <c r="D242" s="84" t="s">
        <v>4</v>
      </c>
      <c r="E242" s="267">
        <v>1522.56</v>
      </c>
      <c r="F242" s="267"/>
      <c r="G242" s="267">
        <f t="shared" si="20"/>
        <v>0</v>
      </c>
      <c r="H242" s="339"/>
    </row>
    <row r="243" spans="1:8" ht="30">
      <c r="A243" s="87" t="s">
        <v>474</v>
      </c>
      <c r="B243" s="110" t="s">
        <v>627</v>
      </c>
      <c r="C243" s="74" t="s">
        <v>189</v>
      </c>
      <c r="D243" s="79" t="s">
        <v>4</v>
      </c>
      <c r="E243" s="268">
        <v>171.18</v>
      </c>
      <c r="F243" s="268"/>
      <c r="G243" s="267">
        <f t="shared" si="20"/>
        <v>0</v>
      </c>
      <c r="H243" s="339"/>
    </row>
    <row r="244" spans="1:8" ht="30">
      <c r="A244" s="87" t="s">
        <v>475</v>
      </c>
      <c r="B244" s="110" t="s">
        <v>628</v>
      </c>
      <c r="C244" s="74" t="s">
        <v>190</v>
      </c>
      <c r="D244" s="79" t="s">
        <v>4</v>
      </c>
      <c r="E244" s="268">
        <v>674.84400000000005</v>
      </c>
      <c r="F244" s="268"/>
      <c r="G244" s="267">
        <f t="shared" si="20"/>
        <v>0</v>
      </c>
      <c r="H244" s="339"/>
    </row>
    <row r="245" spans="1:8" ht="30">
      <c r="A245" s="87" t="s">
        <v>476</v>
      </c>
      <c r="B245" s="110" t="s">
        <v>629</v>
      </c>
      <c r="C245" s="74" t="s">
        <v>191</v>
      </c>
      <c r="D245" s="79" t="s">
        <v>4</v>
      </c>
      <c r="E245" s="268">
        <v>1935.3600000000001</v>
      </c>
      <c r="F245" s="268"/>
      <c r="G245" s="267">
        <f t="shared" si="20"/>
        <v>0</v>
      </c>
      <c r="H245" s="339"/>
    </row>
    <row r="246" spans="1:8" ht="30">
      <c r="A246" s="87" t="s">
        <v>477</v>
      </c>
      <c r="B246" s="110" t="s">
        <v>630</v>
      </c>
      <c r="C246" s="74" t="s">
        <v>192</v>
      </c>
      <c r="D246" s="89" t="s">
        <v>58</v>
      </c>
      <c r="E246" s="268">
        <v>36</v>
      </c>
      <c r="F246" s="268"/>
      <c r="G246" s="267">
        <f t="shared" si="20"/>
        <v>0</v>
      </c>
      <c r="H246" s="339"/>
    </row>
    <row r="247" spans="1:8" ht="30">
      <c r="A247" s="87" t="s">
        <v>478</v>
      </c>
      <c r="B247" s="110" t="s">
        <v>631</v>
      </c>
      <c r="C247" s="59" t="s">
        <v>258</v>
      </c>
      <c r="D247" s="89" t="s">
        <v>19</v>
      </c>
      <c r="E247" s="269">
        <v>576</v>
      </c>
      <c r="F247" s="268"/>
      <c r="G247" s="267">
        <f t="shared" si="20"/>
        <v>0</v>
      </c>
      <c r="H247" s="339"/>
    </row>
    <row r="248" spans="1:8" s="170" customFormat="1">
      <c r="A248" s="344" t="s">
        <v>31</v>
      </c>
      <c r="B248" s="345"/>
      <c r="C248" s="345"/>
      <c r="D248" s="345"/>
      <c r="E248" s="345"/>
      <c r="F248" s="346"/>
      <c r="G248" s="261">
        <f>SUM(G239:G247)</f>
        <v>0</v>
      </c>
      <c r="H248" s="339"/>
    </row>
    <row r="250" spans="1:8">
      <c r="A250" s="343" t="s">
        <v>673</v>
      </c>
      <c r="B250" s="343"/>
      <c r="C250" s="343"/>
      <c r="D250" s="343"/>
      <c r="E250" s="343"/>
      <c r="F250" s="343"/>
      <c r="G250" s="287">
        <f>G9+G20+G26+G37+G40+G48+G55+G63+G71+G86+G95+G108+G147+G165+G175+G193+G222+G237+G248</f>
        <v>0</v>
      </c>
    </row>
    <row r="251" spans="1:8">
      <c r="A251" s="343" t="s">
        <v>234</v>
      </c>
      <c r="B251" s="343"/>
      <c r="C251" s="343"/>
      <c r="D251" s="343"/>
      <c r="E251" s="343"/>
      <c r="F251" s="343"/>
      <c r="G251" s="285">
        <v>0.26290000000000002</v>
      </c>
    </row>
    <row r="252" spans="1:8">
      <c r="A252" s="343" t="s">
        <v>674</v>
      </c>
      <c r="B252" s="343"/>
      <c r="C252" s="343"/>
      <c r="D252" s="343"/>
      <c r="E252" s="343"/>
      <c r="F252" s="343"/>
      <c r="G252" s="259">
        <f>G250*1.2629</f>
        <v>0</v>
      </c>
    </row>
    <row r="254" spans="1:8" s="170" customFormat="1">
      <c r="A254" s="88" t="s">
        <v>675</v>
      </c>
      <c r="B254" s="347" t="s">
        <v>677</v>
      </c>
      <c r="C254" s="348"/>
      <c r="D254" s="348"/>
      <c r="E254" s="348"/>
      <c r="F254" s="348"/>
      <c r="G254" s="349"/>
    </row>
    <row r="255" spans="1:8" s="115" customFormat="1" ht="30">
      <c r="A255" s="71" t="s">
        <v>676</v>
      </c>
      <c r="B255" s="56" t="s">
        <v>316</v>
      </c>
      <c r="C255" s="257" t="s">
        <v>56</v>
      </c>
      <c r="D255" s="56" t="s">
        <v>26</v>
      </c>
      <c r="E255" s="262">
        <v>1</v>
      </c>
      <c r="F255" s="262"/>
      <c r="G255" s="263">
        <f>E255*F255</f>
        <v>0</v>
      </c>
    </row>
    <row r="256" spans="1:8" s="170" customFormat="1">
      <c r="A256" s="344" t="s">
        <v>31</v>
      </c>
      <c r="B256" s="345"/>
      <c r="C256" s="345"/>
      <c r="D256" s="345"/>
      <c r="E256" s="345"/>
      <c r="F256" s="346"/>
      <c r="G256" s="261">
        <f>G255</f>
        <v>0</v>
      </c>
    </row>
    <row r="258" spans="1:7">
      <c r="A258" s="343" t="s">
        <v>673</v>
      </c>
      <c r="B258" s="343"/>
      <c r="C258" s="343"/>
      <c r="D258" s="343"/>
      <c r="E258" s="343"/>
      <c r="F258" s="343"/>
      <c r="G258" s="259">
        <f>G256</f>
        <v>0</v>
      </c>
    </row>
    <row r="259" spans="1:7">
      <c r="A259" s="343" t="s">
        <v>724</v>
      </c>
      <c r="B259" s="343"/>
      <c r="C259" s="343"/>
      <c r="D259" s="343"/>
      <c r="E259" s="343"/>
      <c r="F259" s="343"/>
      <c r="G259" s="285"/>
    </row>
    <row r="260" spans="1:7">
      <c r="A260" s="343" t="s">
        <v>674</v>
      </c>
      <c r="B260" s="343"/>
      <c r="C260" s="343"/>
      <c r="D260" s="343"/>
      <c r="E260" s="343"/>
      <c r="F260" s="343"/>
      <c r="G260" s="259">
        <f>G258*1.1019</f>
        <v>0</v>
      </c>
    </row>
    <row r="262" spans="1:7">
      <c r="A262" s="343" t="s">
        <v>721</v>
      </c>
      <c r="B262" s="343"/>
      <c r="C262" s="343"/>
      <c r="D262" s="343"/>
      <c r="E262" s="343"/>
      <c r="F262" s="343"/>
      <c r="G262" s="259">
        <f>G258+G250</f>
        <v>0</v>
      </c>
    </row>
    <row r="263" spans="1:7">
      <c r="A263" s="343" t="s">
        <v>678</v>
      </c>
      <c r="B263" s="343"/>
      <c r="C263" s="343"/>
      <c r="D263" s="343"/>
      <c r="E263" s="343"/>
      <c r="F263" s="343"/>
      <c r="G263" s="260">
        <f>G264-G262</f>
        <v>0</v>
      </c>
    </row>
    <row r="264" spans="1:7">
      <c r="A264" s="343" t="s">
        <v>722</v>
      </c>
      <c r="B264" s="343"/>
      <c r="C264" s="343"/>
      <c r="D264" s="343"/>
      <c r="E264" s="343"/>
      <c r="F264" s="343"/>
      <c r="G264" s="259">
        <f>G260+G252</f>
        <v>0</v>
      </c>
    </row>
  </sheetData>
  <mergeCells count="61">
    <mergeCell ref="A250:F250"/>
    <mergeCell ref="A251:F251"/>
    <mergeCell ref="A252:F252"/>
    <mergeCell ref="A20:F20"/>
    <mergeCell ref="B21:G21"/>
    <mergeCell ref="A26:F26"/>
    <mergeCell ref="B27:G27"/>
    <mergeCell ref="A37:F37"/>
    <mergeCell ref="B38:G38"/>
    <mergeCell ref="A40:F40"/>
    <mergeCell ref="B41:G41"/>
    <mergeCell ref="A48:F48"/>
    <mergeCell ref="B49:G49"/>
    <mergeCell ref="A55:F55"/>
    <mergeCell ref="B56:G56"/>
    <mergeCell ref="B64:G64"/>
    <mergeCell ref="A1:G1"/>
    <mergeCell ref="B6:G6"/>
    <mergeCell ref="B10:G10"/>
    <mergeCell ref="A9:F9"/>
    <mergeCell ref="A2:F2"/>
    <mergeCell ref="A3:F3"/>
    <mergeCell ref="A4:F4"/>
    <mergeCell ref="A63:F63"/>
    <mergeCell ref="A71:F71"/>
    <mergeCell ref="B72:G72"/>
    <mergeCell ref="B73:G73"/>
    <mergeCell ref="B78:G78"/>
    <mergeCell ref="B81:G81"/>
    <mergeCell ref="B83:G83"/>
    <mergeCell ref="A86:F86"/>
    <mergeCell ref="B87:G87"/>
    <mergeCell ref="B88:G88"/>
    <mergeCell ref="A95:F95"/>
    <mergeCell ref="B96:G96"/>
    <mergeCell ref="B109:G109"/>
    <mergeCell ref="A147:F147"/>
    <mergeCell ref="B148:G148"/>
    <mergeCell ref="A165:F165"/>
    <mergeCell ref="B97:G97"/>
    <mergeCell ref="B101:G101"/>
    <mergeCell ref="B105:G105"/>
    <mergeCell ref="A108:F108"/>
    <mergeCell ref="B166:G166"/>
    <mergeCell ref="A175:F175"/>
    <mergeCell ref="B223:G223"/>
    <mergeCell ref="A237:F237"/>
    <mergeCell ref="B238:G238"/>
    <mergeCell ref="A248:F248"/>
    <mergeCell ref="B176:G176"/>
    <mergeCell ref="A193:F193"/>
    <mergeCell ref="B194:G194"/>
    <mergeCell ref="A222:F222"/>
    <mergeCell ref="A262:F262"/>
    <mergeCell ref="A263:F263"/>
    <mergeCell ref="A264:F264"/>
    <mergeCell ref="A256:F256"/>
    <mergeCell ref="B254:G254"/>
    <mergeCell ref="A258:F258"/>
    <mergeCell ref="A259:F259"/>
    <mergeCell ref="A260:F260"/>
  </mergeCells>
  <pageMargins left="0.51181102362204722" right="0.51181102362204722" top="0.78740157480314965" bottom="0.78740157480314965" header="0.31496062992125984" footer="0.31496062992125984"/>
  <pageSetup paperSize="9" scale="61" orientation="portrait" r:id="rId1"/>
  <headerFoot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769"/>
  <sheetViews>
    <sheetView view="pageBreakPreview" zoomScaleSheetLayoutView="100" workbookViewId="0">
      <selection sqref="A1:G1"/>
    </sheetView>
  </sheetViews>
  <sheetFormatPr defaultColWidth="18.140625" defaultRowHeight="15"/>
  <cols>
    <col min="1" max="1" width="11.140625" style="189" customWidth="1"/>
    <col min="2" max="2" width="14.140625" style="85" customWidth="1"/>
    <col min="3" max="3" width="60.140625" style="73" customWidth="1"/>
    <col min="4" max="4" width="13" style="85" customWidth="1"/>
    <col min="5" max="5" width="14.7109375" style="176" customWidth="1"/>
    <col min="6" max="7" width="18.140625" style="176"/>
    <col min="8" max="16384" width="18.140625" style="73"/>
  </cols>
  <sheetData>
    <row r="1" spans="1:7" ht="78" customHeight="1">
      <c r="A1" s="356" t="s">
        <v>725</v>
      </c>
      <c r="B1" s="356"/>
      <c r="C1" s="356"/>
      <c r="D1" s="356"/>
      <c r="E1" s="356"/>
      <c r="F1" s="356"/>
      <c r="G1" s="356"/>
    </row>
    <row r="2" spans="1:7" s="170" customFormat="1">
      <c r="A2" s="106" t="s">
        <v>47</v>
      </c>
      <c r="B2" s="398" t="s">
        <v>3</v>
      </c>
      <c r="C2" s="399"/>
      <c r="D2" s="399"/>
      <c r="E2" s="399"/>
      <c r="F2" s="399"/>
      <c r="G2" s="400"/>
    </row>
    <row r="3" spans="1:7" ht="32.25" customHeight="1">
      <c r="A3" s="106" t="s">
        <v>7</v>
      </c>
      <c r="B3" s="97" t="s">
        <v>57</v>
      </c>
      <c r="C3" s="367" t="s">
        <v>235</v>
      </c>
      <c r="D3" s="368"/>
      <c r="E3" s="368"/>
      <c r="F3" s="368"/>
      <c r="G3" s="369"/>
    </row>
    <row r="4" spans="1:7" s="121" customFormat="1">
      <c r="A4" s="373"/>
      <c r="B4" s="374"/>
      <c r="C4" s="374"/>
      <c r="D4" s="374"/>
      <c r="E4" s="374"/>
      <c r="F4" s="374"/>
      <c r="G4" s="375"/>
    </row>
    <row r="5" spans="1:7" ht="32.25" customHeight="1">
      <c r="A5" s="379" t="s">
        <v>8</v>
      </c>
      <c r="B5" s="97" t="s">
        <v>59</v>
      </c>
      <c r="C5" s="367" t="s">
        <v>236</v>
      </c>
      <c r="D5" s="368"/>
      <c r="E5" s="368"/>
      <c r="F5" s="368"/>
      <c r="G5" s="369"/>
    </row>
    <row r="6" spans="1:7" s="115" customFormat="1" ht="30">
      <c r="A6" s="380"/>
      <c r="B6" s="61" t="s">
        <v>632</v>
      </c>
      <c r="C6" s="62" t="s">
        <v>207</v>
      </c>
      <c r="D6" s="71" t="s">
        <v>208</v>
      </c>
      <c r="E6" s="171">
        <v>12</v>
      </c>
      <c r="F6" s="172"/>
      <c r="G6" s="68">
        <f>E6*F6</f>
        <v>0</v>
      </c>
    </row>
    <row r="7" spans="1:7" s="115" customFormat="1" ht="30">
      <c r="A7" s="380"/>
      <c r="B7" s="61" t="s">
        <v>633</v>
      </c>
      <c r="C7" s="62" t="s">
        <v>209</v>
      </c>
      <c r="D7" s="71" t="s">
        <v>208</v>
      </c>
      <c r="E7" s="171">
        <v>12</v>
      </c>
      <c r="F7" s="172"/>
      <c r="G7" s="68">
        <f t="shared" ref="G7:G29" si="0">E7*F7</f>
        <v>0</v>
      </c>
    </row>
    <row r="8" spans="1:7" s="115" customFormat="1" ht="30">
      <c r="A8" s="380"/>
      <c r="B8" s="61" t="s">
        <v>634</v>
      </c>
      <c r="C8" s="62" t="s">
        <v>210</v>
      </c>
      <c r="D8" s="71" t="s">
        <v>208</v>
      </c>
      <c r="E8" s="171">
        <v>12</v>
      </c>
      <c r="F8" s="172"/>
      <c r="G8" s="68">
        <f t="shared" si="0"/>
        <v>0</v>
      </c>
    </row>
    <row r="9" spans="1:7" s="115" customFormat="1" ht="30">
      <c r="A9" s="380"/>
      <c r="B9" s="61" t="s">
        <v>635</v>
      </c>
      <c r="C9" s="62" t="s">
        <v>636</v>
      </c>
      <c r="D9" s="71" t="s">
        <v>208</v>
      </c>
      <c r="E9" s="171">
        <v>3</v>
      </c>
      <c r="F9" s="172"/>
      <c r="G9" s="68">
        <f t="shared" si="0"/>
        <v>0</v>
      </c>
    </row>
    <row r="10" spans="1:7" s="115" customFormat="1" ht="30">
      <c r="A10" s="380"/>
      <c r="B10" s="61" t="s">
        <v>637</v>
      </c>
      <c r="C10" s="62" t="s">
        <v>211</v>
      </c>
      <c r="D10" s="71" t="s">
        <v>208</v>
      </c>
      <c r="E10" s="171">
        <v>12</v>
      </c>
      <c r="F10" s="172"/>
      <c r="G10" s="68">
        <f t="shared" si="0"/>
        <v>0</v>
      </c>
    </row>
    <row r="11" spans="1:7" s="115" customFormat="1" ht="30">
      <c r="A11" s="380"/>
      <c r="B11" s="61" t="s">
        <v>638</v>
      </c>
      <c r="C11" s="62" t="s">
        <v>212</v>
      </c>
      <c r="D11" s="71" t="s">
        <v>203</v>
      </c>
      <c r="E11" s="171">
        <v>1</v>
      </c>
      <c r="F11" s="172"/>
      <c r="G11" s="68">
        <f t="shared" si="0"/>
        <v>0</v>
      </c>
    </row>
    <row r="12" spans="1:7" s="115" customFormat="1" ht="30">
      <c r="A12" s="380"/>
      <c r="B12" s="61" t="s">
        <v>639</v>
      </c>
      <c r="C12" s="62" t="s">
        <v>213</v>
      </c>
      <c r="D12" s="71" t="s">
        <v>203</v>
      </c>
      <c r="E12" s="171">
        <v>12</v>
      </c>
      <c r="F12" s="172"/>
      <c r="G12" s="68">
        <f t="shared" si="0"/>
        <v>0</v>
      </c>
    </row>
    <row r="13" spans="1:7" s="115" customFormat="1" ht="30">
      <c r="A13" s="380"/>
      <c r="B13" s="61" t="s">
        <v>640</v>
      </c>
      <c r="C13" s="62" t="s">
        <v>214</v>
      </c>
      <c r="D13" s="71" t="s">
        <v>58</v>
      </c>
      <c r="E13" s="171">
        <f>100*12</f>
        <v>1200</v>
      </c>
      <c r="F13" s="172"/>
      <c r="G13" s="68">
        <f t="shared" si="0"/>
        <v>0</v>
      </c>
    </row>
    <row r="14" spans="1:7" s="115" customFormat="1" ht="30">
      <c r="A14" s="380"/>
      <c r="B14" s="61" t="s">
        <v>641</v>
      </c>
      <c r="C14" s="62" t="s">
        <v>215</v>
      </c>
      <c r="D14" s="71" t="s">
        <v>58</v>
      </c>
      <c r="E14" s="171">
        <f>100*2*22*12</f>
        <v>52800</v>
      </c>
      <c r="F14" s="142"/>
      <c r="G14" s="77">
        <f t="shared" si="0"/>
        <v>0</v>
      </c>
    </row>
    <row r="15" spans="1:7" s="115" customFormat="1" ht="30">
      <c r="A15" s="380"/>
      <c r="B15" s="61" t="s">
        <v>642</v>
      </c>
      <c r="C15" s="62" t="s">
        <v>216</v>
      </c>
      <c r="D15" s="71" t="s">
        <v>208</v>
      </c>
      <c r="E15" s="173">
        <v>12</v>
      </c>
      <c r="F15" s="142"/>
      <c r="G15" s="77">
        <f>-E15*F15</f>
        <v>0</v>
      </c>
    </row>
    <row r="16" spans="1:7" s="115" customFormat="1" ht="30">
      <c r="A16" s="380"/>
      <c r="B16" s="61" t="s">
        <v>643</v>
      </c>
      <c r="C16" s="62" t="s">
        <v>217</v>
      </c>
      <c r="D16" s="71" t="s">
        <v>208</v>
      </c>
      <c r="E16" s="173">
        <v>12</v>
      </c>
      <c r="F16" s="142"/>
      <c r="G16" s="77">
        <f>-E16*F16</f>
        <v>0</v>
      </c>
    </row>
    <row r="17" spans="1:7" s="115" customFormat="1" ht="30">
      <c r="A17" s="380"/>
      <c r="B17" s="61" t="s">
        <v>644</v>
      </c>
      <c r="C17" s="62" t="s">
        <v>218</v>
      </c>
      <c r="D17" s="71" t="s">
        <v>208</v>
      </c>
      <c r="E17" s="173">
        <v>12</v>
      </c>
      <c r="F17" s="142"/>
      <c r="G17" s="77">
        <f t="shared" si="0"/>
        <v>0</v>
      </c>
    </row>
    <row r="18" spans="1:7" s="115" customFormat="1" ht="30">
      <c r="A18" s="380"/>
      <c r="B18" s="61" t="s">
        <v>645</v>
      </c>
      <c r="C18" s="62" t="s">
        <v>219</v>
      </c>
      <c r="D18" s="71" t="s">
        <v>208</v>
      </c>
      <c r="E18" s="173">
        <v>12</v>
      </c>
      <c r="F18" s="142"/>
      <c r="G18" s="77">
        <f t="shared" si="0"/>
        <v>0</v>
      </c>
    </row>
    <row r="19" spans="1:7" s="115" customFormat="1" ht="30">
      <c r="A19" s="380"/>
      <c r="B19" s="61" t="s">
        <v>646</v>
      </c>
      <c r="C19" s="62" t="s">
        <v>220</v>
      </c>
      <c r="D19" s="71" t="s">
        <v>58</v>
      </c>
      <c r="E19" s="173">
        <v>5</v>
      </c>
      <c r="F19" s="142"/>
      <c r="G19" s="77">
        <f t="shared" si="0"/>
        <v>0</v>
      </c>
    </row>
    <row r="20" spans="1:7" s="115" customFormat="1" ht="30">
      <c r="A20" s="380"/>
      <c r="B20" s="61" t="s">
        <v>647</v>
      </c>
      <c r="C20" s="62" t="s">
        <v>221</v>
      </c>
      <c r="D20" s="71" t="s">
        <v>58</v>
      </c>
      <c r="E20" s="173">
        <v>600</v>
      </c>
      <c r="F20" s="142"/>
      <c r="G20" s="172">
        <f t="shared" si="0"/>
        <v>0</v>
      </c>
    </row>
    <row r="21" spans="1:7" s="115" customFormat="1" ht="30">
      <c r="A21" s="380"/>
      <c r="B21" s="61" t="s">
        <v>648</v>
      </c>
      <c r="C21" s="62" t="s">
        <v>222</v>
      </c>
      <c r="D21" s="71" t="s">
        <v>58</v>
      </c>
      <c r="E21" s="171">
        <v>1200</v>
      </c>
      <c r="F21" s="142"/>
      <c r="G21" s="172">
        <f t="shared" si="0"/>
        <v>0</v>
      </c>
    </row>
    <row r="22" spans="1:7" s="115" customFormat="1" ht="30">
      <c r="A22" s="380"/>
      <c r="B22" s="61" t="s">
        <v>649</v>
      </c>
      <c r="C22" s="62" t="s">
        <v>223</v>
      </c>
      <c r="D22" s="71" t="s">
        <v>58</v>
      </c>
      <c r="E22" s="173">
        <v>400</v>
      </c>
      <c r="F22" s="172"/>
      <c r="G22" s="172">
        <f t="shared" si="0"/>
        <v>0</v>
      </c>
    </row>
    <row r="23" spans="1:7" s="115" customFormat="1" ht="30">
      <c r="A23" s="380"/>
      <c r="B23" s="61" t="s">
        <v>650</v>
      </c>
      <c r="C23" s="62" t="s">
        <v>224</v>
      </c>
      <c r="D23" s="71" t="s">
        <v>58</v>
      </c>
      <c r="E23" s="173">
        <v>500</v>
      </c>
      <c r="F23" s="142"/>
      <c r="G23" s="142">
        <f t="shared" si="0"/>
        <v>0</v>
      </c>
    </row>
    <row r="24" spans="1:7" s="115" customFormat="1" ht="30">
      <c r="A24" s="380"/>
      <c r="B24" s="61" t="s">
        <v>651</v>
      </c>
      <c r="C24" s="62" t="s">
        <v>225</v>
      </c>
      <c r="D24" s="71" t="s">
        <v>58</v>
      </c>
      <c r="E24" s="173">
        <v>50</v>
      </c>
      <c r="F24" s="172"/>
      <c r="G24" s="142">
        <f t="shared" si="0"/>
        <v>0</v>
      </c>
    </row>
    <row r="25" spans="1:7" s="115" customFormat="1" ht="30">
      <c r="A25" s="380"/>
      <c r="B25" s="61" t="s">
        <v>652</v>
      </c>
      <c r="C25" s="62" t="s">
        <v>226</v>
      </c>
      <c r="D25" s="71" t="s">
        <v>58</v>
      </c>
      <c r="E25" s="173">
        <v>700</v>
      </c>
      <c r="F25" s="142"/>
      <c r="G25" s="142">
        <f t="shared" si="0"/>
        <v>0</v>
      </c>
    </row>
    <row r="26" spans="1:7" s="115" customFormat="1" ht="30">
      <c r="A26" s="380"/>
      <c r="B26" s="61" t="s">
        <v>653</v>
      </c>
      <c r="C26" s="62" t="s">
        <v>227</v>
      </c>
      <c r="D26" s="71" t="s">
        <v>58</v>
      </c>
      <c r="E26" s="171">
        <v>600</v>
      </c>
      <c r="F26" s="172"/>
      <c r="G26" s="142">
        <f t="shared" si="0"/>
        <v>0</v>
      </c>
    </row>
    <row r="27" spans="1:7" s="115" customFormat="1" ht="30">
      <c r="A27" s="380"/>
      <c r="B27" s="61" t="s">
        <v>654</v>
      </c>
      <c r="C27" s="62" t="s">
        <v>228</v>
      </c>
      <c r="D27" s="71" t="s">
        <v>58</v>
      </c>
      <c r="E27" s="173">
        <v>100</v>
      </c>
      <c r="F27" s="142"/>
      <c r="G27" s="142">
        <f t="shared" si="0"/>
        <v>0</v>
      </c>
    </row>
    <row r="28" spans="1:7" s="115" customFormat="1" ht="30">
      <c r="A28" s="380"/>
      <c r="B28" s="61" t="s">
        <v>655</v>
      </c>
      <c r="C28" s="62" t="s">
        <v>229</v>
      </c>
      <c r="D28" s="71" t="s">
        <v>58</v>
      </c>
      <c r="E28" s="173">
        <v>200</v>
      </c>
      <c r="F28" s="172"/>
      <c r="G28" s="142">
        <f t="shared" si="0"/>
        <v>0</v>
      </c>
    </row>
    <row r="29" spans="1:7" s="115" customFormat="1" ht="30">
      <c r="A29" s="380"/>
      <c r="B29" s="61" t="s">
        <v>656</v>
      </c>
      <c r="C29" s="62" t="s">
        <v>230</v>
      </c>
      <c r="D29" s="71" t="s">
        <v>58</v>
      </c>
      <c r="E29" s="173">
        <v>40</v>
      </c>
      <c r="F29" s="142"/>
      <c r="G29" s="142">
        <f t="shared" si="0"/>
        <v>0</v>
      </c>
    </row>
    <row r="30" spans="1:7" s="121" customFormat="1">
      <c r="A30" s="381"/>
      <c r="B30" s="360" t="s">
        <v>657</v>
      </c>
      <c r="C30" s="360"/>
      <c r="D30" s="360"/>
      <c r="E30" s="360"/>
      <c r="F30" s="360"/>
      <c r="G30" s="124">
        <f>SUM(G6:G29)</f>
        <v>0</v>
      </c>
    </row>
    <row r="31" spans="1:7" s="121" customFormat="1">
      <c r="A31" s="373"/>
      <c r="B31" s="374"/>
      <c r="C31" s="374"/>
      <c r="D31" s="374"/>
      <c r="E31" s="374"/>
      <c r="F31" s="374"/>
      <c r="G31" s="375"/>
    </row>
    <row r="32" spans="1:7" s="170" customFormat="1">
      <c r="A32" s="106"/>
      <c r="B32" s="398"/>
      <c r="C32" s="399"/>
      <c r="D32" s="399"/>
      <c r="E32" s="399"/>
      <c r="F32" s="399"/>
      <c r="G32" s="400"/>
    </row>
    <row r="33" spans="1:7" ht="32.25" customHeight="1">
      <c r="A33" s="370"/>
      <c r="B33" s="82"/>
      <c r="C33" s="367"/>
      <c r="D33" s="368"/>
      <c r="E33" s="368"/>
      <c r="F33" s="368"/>
      <c r="G33" s="369"/>
    </row>
    <row r="34" spans="1:7" s="121" customFormat="1">
      <c r="A34" s="371"/>
      <c r="B34" s="117"/>
      <c r="C34" s="118"/>
      <c r="D34" s="119"/>
      <c r="E34" s="119"/>
      <c r="F34" s="120"/>
      <c r="G34" s="120"/>
    </row>
    <row r="35" spans="1:7" s="115" customFormat="1">
      <c r="A35" s="371"/>
      <c r="B35" s="125"/>
      <c r="C35" s="126"/>
      <c r="D35" s="127"/>
      <c r="E35" s="128"/>
      <c r="F35" s="129"/>
      <c r="G35" s="130"/>
    </row>
    <row r="36" spans="1:7" s="115" customFormat="1">
      <c r="A36" s="371"/>
      <c r="B36" s="131"/>
      <c r="C36" s="132"/>
      <c r="D36" s="133"/>
      <c r="E36" s="128"/>
      <c r="F36" s="134"/>
      <c r="G36" s="130"/>
    </row>
    <row r="37" spans="1:7" s="115" customFormat="1">
      <c r="A37" s="371"/>
      <c r="B37" s="131"/>
      <c r="C37" s="132"/>
      <c r="D37" s="133"/>
      <c r="E37" s="128"/>
      <c r="F37" s="134"/>
      <c r="G37" s="130"/>
    </row>
    <row r="38" spans="1:7" s="115" customFormat="1">
      <c r="A38" s="371"/>
      <c r="B38" s="131"/>
      <c r="C38" s="132"/>
      <c r="D38" s="133"/>
      <c r="E38" s="128"/>
      <c r="F38" s="134"/>
      <c r="G38" s="130"/>
    </row>
    <row r="39" spans="1:7" s="115" customFormat="1">
      <c r="A39" s="371"/>
      <c r="B39" s="131"/>
      <c r="C39" s="132"/>
      <c r="D39" s="133"/>
      <c r="E39" s="128"/>
      <c r="F39" s="134"/>
      <c r="G39" s="130"/>
    </row>
    <row r="40" spans="1:7" s="115" customFormat="1">
      <c r="A40" s="371"/>
      <c r="B40" s="131"/>
      <c r="C40" s="132"/>
      <c r="D40" s="133"/>
      <c r="E40" s="128"/>
      <c r="F40" s="134"/>
      <c r="G40" s="130"/>
    </row>
    <row r="41" spans="1:7" s="115" customFormat="1">
      <c r="A41" s="371"/>
      <c r="B41" s="135"/>
      <c r="C41" s="136"/>
      <c r="D41" s="137"/>
      <c r="E41" s="138"/>
      <c r="F41" s="139"/>
      <c r="G41" s="130"/>
    </row>
    <row r="42" spans="1:7" s="121" customFormat="1">
      <c r="A42" s="372"/>
      <c r="B42" s="360"/>
      <c r="C42" s="360"/>
      <c r="D42" s="360"/>
      <c r="E42" s="360"/>
      <c r="F42" s="360"/>
      <c r="G42" s="124"/>
    </row>
    <row r="43" spans="1:7" s="121" customFormat="1">
      <c r="A43" s="361"/>
      <c r="B43" s="362"/>
      <c r="C43" s="362"/>
      <c r="D43" s="362"/>
      <c r="E43" s="362"/>
      <c r="F43" s="362"/>
      <c r="G43" s="363"/>
    </row>
    <row r="44" spans="1:7" ht="32.25" customHeight="1">
      <c r="A44" s="370"/>
      <c r="B44" s="82"/>
      <c r="C44" s="367"/>
      <c r="D44" s="368"/>
      <c r="E44" s="368"/>
      <c r="F44" s="368"/>
      <c r="G44" s="369"/>
    </row>
    <row r="45" spans="1:7" s="121" customFormat="1">
      <c r="A45" s="371"/>
      <c r="B45" s="117"/>
      <c r="C45" s="118"/>
      <c r="D45" s="119"/>
      <c r="E45" s="119"/>
      <c r="F45" s="120"/>
      <c r="G45" s="120"/>
    </row>
    <row r="46" spans="1:7" s="115" customFormat="1">
      <c r="A46" s="371"/>
      <c r="B46" s="125"/>
      <c r="C46" s="126"/>
      <c r="D46" s="127"/>
      <c r="E46" s="128"/>
      <c r="F46" s="129"/>
      <c r="G46" s="130"/>
    </row>
    <row r="47" spans="1:7" s="115" customFormat="1">
      <c r="A47" s="371"/>
      <c r="B47" s="131"/>
      <c r="C47" s="132"/>
      <c r="D47" s="140"/>
      <c r="E47" s="128"/>
      <c r="F47" s="134"/>
      <c r="G47" s="130"/>
    </row>
    <row r="48" spans="1:7" s="115" customFormat="1">
      <c r="A48" s="371"/>
      <c r="B48" s="131"/>
      <c r="C48" s="132"/>
      <c r="D48" s="140"/>
      <c r="E48" s="128"/>
      <c r="F48" s="134"/>
      <c r="G48" s="130"/>
    </row>
    <row r="49" spans="1:7" s="115" customFormat="1">
      <c r="A49" s="371"/>
      <c r="B49" s="131"/>
      <c r="C49" s="132"/>
      <c r="D49" s="140"/>
      <c r="E49" s="128"/>
      <c r="F49" s="134"/>
      <c r="G49" s="130"/>
    </row>
    <row r="50" spans="1:7" s="115" customFormat="1">
      <c r="A50" s="371"/>
      <c r="B50" s="131"/>
      <c r="C50" s="132"/>
      <c r="D50" s="140"/>
      <c r="E50" s="128"/>
      <c r="F50" s="134"/>
      <c r="G50" s="130"/>
    </row>
    <row r="51" spans="1:7" s="115" customFormat="1">
      <c r="A51" s="371"/>
      <c r="B51" s="131"/>
      <c r="C51" s="132"/>
      <c r="D51" s="140"/>
      <c r="E51" s="128"/>
      <c r="F51" s="134"/>
      <c r="G51" s="130"/>
    </row>
    <row r="52" spans="1:7" s="115" customFormat="1">
      <c r="A52" s="371"/>
      <c r="B52" s="131"/>
      <c r="C52" s="132"/>
      <c r="D52" s="140"/>
      <c r="E52" s="128"/>
      <c r="F52" s="134"/>
      <c r="G52" s="130"/>
    </row>
    <row r="53" spans="1:7" s="115" customFormat="1">
      <c r="A53" s="371"/>
      <c r="B53" s="131"/>
      <c r="C53" s="132"/>
      <c r="D53" s="140"/>
      <c r="E53" s="128"/>
      <c r="F53" s="134"/>
      <c r="G53" s="130"/>
    </row>
    <row r="54" spans="1:7" s="115" customFormat="1">
      <c r="A54" s="371"/>
      <c r="B54" s="131"/>
      <c r="C54" s="132"/>
      <c r="D54" s="140"/>
      <c r="E54" s="128"/>
      <c r="F54" s="134"/>
      <c r="G54" s="130"/>
    </row>
    <row r="55" spans="1:7" s="115" customFormat="1">
      <c r="A55" s="371"/>
      <c r="B55" s="131"/>
      <c r="C55" s="132"/>
      <c r="D55" s="140"/>
      <c r="E55" s="128"/>
      <c r="F55" s="134"/>
      <c r="G55" s="130"/>
    </row>
    <row r="56" spans="1:7" s="115" customFormat="1">
      <c r="A56" s="371"/>
      <c r="B56" s="131"/>
      <c r="C56" s="132"/>
      <c r="D56" s="140"/>
      <c r="E56" s="128"/>
      <c r="F56" s="134"/>
      <c r="G56" s="130"/>
    </row>
    <row r="57" spans="1:7" s="115" customFormat="1">
      <c r="A57" s="371"/>
      <c r="B57" s="131"/>
      <c r="C57" s="132"/>
      <c r="D57" s="140"/>
      <c r="E57" s="128"/>
      <c r="F57" s="134"/>
      <c r="G57" s="130"/>
    </row>
    <row r="58" spans="1:7" s="115" customFormat="1">
      <c r="A58" s="371"/>
      <c r="B58" s="131"/>
      <c r="C58" s="132"/>
      <c r="D58" s="140"/>
      <c r="E58" s="128"/>
      <c r="F58" s="134"/>
      <c r="G58" s="130"/>
    </row>
    <row r="59" spans="1:7" s="115" customFormat="1">
      <c r="A59" s="371"/>
      <c r="B59" s="131"/>
      <c r="C59" s="132"/>
      <c r="D59" s="140"/>
      <c r="E59" s="128"/>
      <c r="F59" s="134"/>
      <c r="G59" s="130"/>
    </row>
    <row r="60" spans="1:7" s="115" customFormat="1">
      <c r="A60" s="371"/>
      <c r="B60" s="131"/>
      <c r="C60" s="132"/>
      <c r="D60" s="140"/>
      <c r="E60" s="128"/>
      <c r="F60" s="134"/>
      <c r="G60" s="130"/>
    </row>
    <row r="61" spans="1:7" s="115" customFormat="1">
      <c r="A61" s="371"/>
      <c r="B61" s="131"/>
      <c r="C61" s="132"/>
      <c r="D61" s="140"/>
      <c r="E61" s="128"/>
      <c r="F61" s="134"/>
      <c r="G61" s="130"/>
    </row>
    <row r="62" spans="1:7" s="115" customFormat="1">
      <c r="A62" s="371"/>
      <c r="B62" s="131"/>
      <c r="C62" s="132"/>
      <c r="D62" s="140"/>
      <c r="E62" s="128"/>
      <c r="F62" s="134"/>
      <c r="G62" s="130"/>
    </row>
    <row r="63" spans="1:7" s="115" customFormat="1">
      <c r="A63" s="371"/>
      <c r="B63" s="131"/>
      <c r="C63" s="132"/>
      <c r="D63" s="140"/>
      <c r="E63" s="128"/>
      <c r="F63" s="134"/>
      <c r="G63" s="130"/>
    </row>
    <row r="64" spans="1:7" s="115" customFormat="1">
      <c r="A64" s="371"/>
      <c r="B64" s="131"/>
      <c r="C64" s="132"/>
      <c r="D64" s="140"/>
      <c r="E64" s="128"/>
      <c r="F64" s="134"/>
      <c r="G64" s="130"/>
    </row>
    <row r="65" spans="1:7" s="115" customFormat="1">
      <c r="A65" s="371"/>
      <c r="B65" s="131"/>
      <c r="C65" s="132"/>
      <c r="D65" s="140"/>
      <c r="E65" s="128"/>
      <c r="F65" s="134"/>
      <c r="G65" s="130"/>
    </row>
    <row r="66" spans="1:7" s="115" customFormat="1">
      <c r="A66" s="371"/>
      <c r="B66" s="131"/>
      <c r="C66" s="132"/>
      <c r="D66" s="140"/>
      <c r="E66" s="128"/>
      <c r="F66" s="134"/>
      <c r="G66" s="130"/>
    </row>
    <row r="67" spans="1:7" s="115" customFormat="1">
      <c r="A67" s="371"/>
      <c r="B67" s="131"/>
      <c r="C67" s="132"/>
      <c r="D67" s="140"/>
      <c r="E67" s="128"/>
      <c r="F67" s="134"/>
      <c r="G67" s="130"/>
    </row>
    <row r="68" spans="1:7" s="115" customFormat="1">
      <c r="A68" s="371"/>
      <c r="B68" s="131"/>
      <c r="C68" s="132"/>
      <c r="D68" s="140"/>
      <c r="E68" s="128"/>
      <c r="F68" s="134"/>
      <c r="G68" s="130"/>
    </row>
    <row r="69" spans="1:7" s="115" customFormat="1">
      <c r="A69" s="371"/>
      <c r="B69" s="131"/>
      <c r="C69" s="132"/>
      <c r="D69" s="140"/>
      <c r="E69" s="128"/>
      <c r="F69" s="134"/>
      <c r="G69" s="130"/>
    </row>
    <row r="70" spans="1:7" s="115" customFormat="1">
      <c r="A70" s="371"/>
      <c r="B70" s="131"/>
      <c r="C70" s="132"/>
      <c r="D70" s="140"/>
      <c r="E70" s="128"/>
      <c r="F70" s="134"/>
      <c r="G70" s="130"/>
    </row>
    <row r="71" spans="1:7" s="115" customFormat="1">
      <c r="A71" s="371"/>
      <c r="B71" s="131"/>
      <c r="C71" s="132"/>
      <c r="D71" s="140"/>
      <c r="E71" s="128"/>
      <c r="F71" s="134"/>
      <c r="G71" s="130"/>
    </row>
    <row r="72" spans="1:7" s="115" customFormat="1">
      <c r="A72" s="371"/>
      <c r="B72" s="131"/>
      <c r="C72" s="132"/>
      <c r="D72" s="140"/>
      <c r="E72" s="128"/>
      <c r="F72" s="134"/>
      <c r="G72" s="130"/>
    </row>
    <row r="73" spans="1:7" s="115" customFormat="1">
      <c r="A73" s="371"/>
      <c r="B73" s="131"/>
      <c r="C73" s="132"/>
      <c r="D73" s="140"/>
      <c r="E73" s="128"/>
      <c r="F73" s="134"/>
      <c r="G73" s="130"/>
    </row>
    <row r="74" spans="1:7" s="115" customFormat="1">
      <c r="A74" s="371"/>
      <c r="B74" s="131"/>
      <c r="C74" s="132"/>
      <c r="D74" s="140"/>
      <c r="E74" s="128"/>
      <c r="F74" s="134"/>
      <c r="G74" s="130"/>
    </row>
    <row r="75" spans="1:7" s="115" customFormat="1">
      <c r="A75" s="371"/>
      <c r="B75" s="131"/>
      <c r="C75" s="132"/>
      <c r="D75" s="140"/>
      <c r="E75" s="128"/>
      <c r="F75" s="134"/>
      <c r="G75" s="130"/>
    </row>
    <row r="76" spans="1:7" s="115" customFormat="1">
      <c r="A76" s="371"/>
      <c r="B76" s="135"/>
      <c r="C76" s="136"/>
      <c r="D76" s="141"/>
      <c r="E76" s="138"/>
      <c r="F76" s="139"/>
      <c r="G76" s="130"/>
    </row>
    <row r="77" spans="1:7" s="121" customFormat="1">
      <c r="A77" s="372"/>
      <c r="B77" s="360"/>
      <c r="C77" s="360"/>
      <c r="D77" s="360"/>
      <c r="E77" s="360"/>
      <c r="F77" s="360"/>
      <c r="G77" s="124"/>
    </row>
    <row r="78" spans="1:7" s="121" customFormat="1">
      <c r="A78" s="361"/>
      <c r="B78" s="362"/>
      <c r="C78" s="362"/>
      <c r="D78" s="362"/>
      <c r="E78" s="362"/>
      <c r="F78" s="362"/>
      <c r="G78" s="363"/>
    </row>
    <row r="79" spans="1:7" ht="32.25" customHeight="1">
      <c r="A79" s="370"/>
      <c r="B79" s="82"/>
      <c r="C79" s="367"/>
      <c r="D79" s="368"/>
      <c r="E79" s="368"/>
      <c r="F79" s="368"/>
      <c r="G79" s="369"/>
    </row>
    <row r="80" spans="1:7" s="121" customFormat="1">
      <c r="A80" s="371"/>
      <c r="B80" s="117"/>
      <c r="C80" s="118"/>
      <c r="D80" s="119"/>
      <c r="E80" s="119"/>
      <c r="F80" s="103"/>
      <c r="G80" s="103"/>
    </row>
    <row r="81" spans="1:7" s="115" customFormat="1">
      <c r="A81" s="371"/>
      <c r="B81" s="125"/>
      <c r="C81" s="126"/>
      <c r="D81" s="127"/>
      <c r="E81" s="128"/>
      <c r="F81" s="130"/>
      <c r="G81" s="68"/>
    </row>
    <row r="82" spans="1:7" s="115" customFormat="1">
      <c r="A82" s="371"/>
      <c r="B82" s="131"/>
      <c r="C82" s="132"/>
      <c r="D82" s="140"/>
      <c r="E82" s="128"/>
      <c r="F82" s="142"/>
      <c r="G82" s="68"/>
    </row>
    <row r="83" spans="1:7" s="115" customFormat="1">
      <c r="A83" s="371"/>
      <c r="B83" s="131"/>
      <c r="C83" s="132"/>
      <c r="D83" s="140"/>
      <c r="E83" s="128"/>
      <c r="F83" s="142"/>
      <c r="G83" s="68"/>
    </row>
    <row r="84" spans="1:7" s="115" customFormat="1">
      <c r="A84" s="371"/>
      <c r="B84" s="131"/>
      <c r="C84" s="132"/>
      <c r="D84" s="140"/>
      <c r="E84" s="128"/>
      <c r="F84" s="142"/>
      <c r="G84" s="68"/>
    </row>
    <row r="85" spans="1:7" s="115" customFormat="1">
      <c r="A85" s="371"/>
      <c r="B85" s="131"/>
      <c r="C85" s="132"/>
      <c r="D85" s="140"/>
      <c r="E85" s="128"/>
      <c r="F85" s="142"/>
      <c r="G85" s="68"/>
    </row>
    <row r="86" spans="1:7" s="115" customFormat="1">
      <c r="A86" s="371"/>
      <c r="B86" s="131"/>
      <c r="C86" s="132"/>
      <c r="D86" s="140"/>
      <c r="E86" s="128"/>
      <c r="F86" s="142"/>
      <c r="G86" s="68"/>
    </row>
    <row r="87" spans="1:7" s="115" customFormat="1">
      <c r="A87" s="371"/>
      <c r="B87" s="131"/>
      <c r="C87" s="132"/>
      <c r="D87" s="140"/>
      <c r="E87" s="128"/>
      <c r="F87" s="142"/>
      <c r="G87" s="68"/>
    </row>
    <row r="88" spans="1:7" s="115" customFormat="1">
      <c r="A88" s="371"/>
      <c r="B88" s="131"/>
      <c r="C88" s="132"/>
      <c r="D88" s="140"/>
      <c r="E88" s="128"/>
      <c r="F88" s="142"/>
      <c r="G88" s="68"/>
    </row>
    <row r="89" spans="1:7" s="115" customFormat="1">
      <c r="A89" s="371"/>
      <c r="B89" s="131"/>
      <c r="C89" s="132"/>
      <c r="D89" s="140"/>
      <c r="E89" s="128"/>
      <c r="F89" s="142"/>
      <c r="G89" s="68"/>
    </row>
    <row r="90" spans="1:7" s="115" customFormat="1">
      <c r="A90" s="371"/>
      <c r="B90" s="131"/>
      <c r="C90" s="132"/>
      <c r="D90" s="140"/>
      <c r="E90" s="128"/>
      <c r="F90" s="142"/>
      <c r="G90" s="68"/>
    </row>
    <row r="91" spans="1:7" s="115" customFormat="1">
      <c r="A91" s="371"/>
      <c r="B91" s="131"/>
      <c r="C91" s="132"/>
      <c r="D91" s="140"/>
      <c r="E91" s="128"/>
      <c r="F91" s="142"/>
      <c r="G91" s="68"/>
    </row>
    <row r="92" spans="1:7" s="115" customFormat="1">
      <c r="A92" s="371"/>
      <c r="B92" s="131"/>
      <c r="C92" s="132"/>
      <c r="D92" s="140"/>
      <c r="E92" s="128"/>
      <c r="F92" s="142"/>
      <c r="G92" s="68"/>
    </row>
    <row r="93" spans="1:7" s="115" customFormat="1">
      <c r="A93" s="371"/>
      <c r="B93" s="131"/>
      <c r="C93" s="132"/>
      <c r="D93" s="140"/>
      <c r="E93" s="128"/>
      <c r="F93" s="142"/>
      <c r="G93" s="68"/>
    </row>
    <row r="94" spans="1:7" s="115" customFormat="1">
      <c r="A94" s="371"/>
      <c r="B94" s="131"/>
      <c r="C94" s="132"/>
      <c r="D94" s="140"/>
      <c r="E94" s="128"/>
      <c r="F94" s="142"/>
      <c r="G94" s="68"/>
    </row>
    <row r="95" spans="1:7" s="115" customFormat="1">
      <c r="A95" s="371"/>
      <c r="B95" s="131"/>
      <c r="C95" s="132"/>
      <c r="D95" s="140"/>
      <c r="E95" s="128"/>
      <c r="F95" s="142"/>
      <c r="G95" s="68"/>
    </row>
    <row r="96" spans="1:7" s="115" customFormat="1">
      <c r="A96" s="371"/>
      <c r="B96" s="131"/>
      <c r="C96" s="132"/>
      <c r="D96" s="140"/>
      <c r="E96" s="128"/>
      <c r="F96" s="142"/>
      <c r="G96" s="68"/>
    </row>
    <row r="97" spans="1:7" s="115" customFormat="1">
      <c r="A97" s="371"/>
      <c r="B97" s="131"/>
      <c r="C97" s="132"/>
      <c r="D97" s="140"/>
      <c r="E97" s="128"/>
      <c r="F97" s="142"/>
      <c r="G97" s="68"/>
    </row>
    <row r="98" spans="1:7" s="115" customFormat="1">
      <c r="A98" s="371"/>
      <c r="B98" s="131"/>
      <c r="C98" s="132"/>
      <c r="D98" s="140"/>
      <c r="E98" s="128"/>
      <c r="F98" s="142"/>
      <c r="G98" s="68"/>
    </row>
    <row r="99" spans="1:7" s="115" customFormat="1">
      <c r="A99" s="371"/>
      <c r="B99" s="131"/>
      <c r="C99" s="132"/>
      <c r="D99" s="140"/>
      <c r="E99" s="128"/>
      <c r="F99" s="142"/>
      <c r="G99" s="68"/>
    </row>
    <row r="100" spans="1:7" s="115" customFormat="1">
      <c r="A100" s="371"/>
      <c r="B100" s="131"/>
      <c r="C100" s="132"/>
      <c r="D100" s="140"/>
      <c r="E100" s="128"/>
      <c r="F100" s="142"/>
      <c r="G100" s="68"/>
    </row>
    <row r="101" spans="1:7" s="115" customFormat="1">
      <c r="A101" s="371"/>
      <c r="B101" s="131"/>
      <c r="C101" s="132"/>
      <c r="D101" s="140"/>
      <c r="E101" s="128"/>
      <c r="F101" s="142"/>
      <c r="G101" s="68"/>
    </row>
    <row r="102" spans="1:7" s="115" customFormat="1">
      <c r="A102" s="371"/>
      <c r="B102" s="131"/>
      <c r="C102" s="132"/>
      <c r="D102" s="140"/>
      <c r="E102" s="128"/>
      <c r="F102" s="142"/>
      <c r="G102" s="68"/>
    </row>
    <row r="103" spans="1:7" s="115" customFormat="1">
      <c r="A103" s="371"/>
      <c r="B103" s="131"/>
      <c r="C103" s="132"/>
      <c r="D103" s="140"/>
      <c r="E103" s="128"/>
      <c r="F103" s="142"/>
      <c r="G103" s="68"/>
    </row>
    <row r="104" spans="1:7" s="115" customFormat="1">
      <c r="A104" s="371"/>
      <c r="B104" s="131"/>
      <c r="C104" s="132"/>
      <c r="D104" s="140"/>
      <c r="E104" s="128"/>
      <c r="F104" s="142"/>
      <c r="G104" s="68"/>
    </row>
    <row r="105" spans="1:7" s="115" customFormat="1">
      <c r="A105" s="371"/>
      <c r="B105" s="131"/>
      <c r="C105" s="132"/>
      <c r="D105" s="140"/>
      <c r="E105" s="128"/>
      <c r="F105" s="142"/>
      <c r="G105" s="68"/>
    </row>
    <row r="106" spans="1:7" s="115" customFormat="1">
      <c r="A106" s="371"/>
      <c r="B106" s="131"/>
      <c r="C106" s="132"/>
      <c r="D106" s="140"/>
      <c r="E106" s="128"/>
      <c r="F106" s="142"/>
      <c r="G106" s="68"/>
    </row>
    <row r="107" spans="1:7" s="115" customFormat="1">
      <c r="A107" s="371"/>
      <c r="B107" s="131"/>
      <c r="C107" s="132"/>
      <c r="D107" s="140"/>
      <c r="E107" s="128"/>
      <c r="F107" s="142"/>
      <c r="G107" s="68"/>
    </row>
    <row r="108" spans="1:7" s="115" customFormat="1">
      <c r="A108" s="371"/>
      <c r="B108" s="131"/>
      <c r="C108" s="132"/>
      <c r="D108" s="140"/>
      <c r="E108" s="128"/>
      <c r="F108" s="142"/>
      <c r="G108" s="68"/>
    </row>
    <row r="109" spans="1:7" s="115" customFormat="1">
      <c r="A109" s="371"/>
      <c r="B109" s="131"/>
      <c r="C109" s="132"/>
      <c r="D109" s="140"/>
      <c r="E109" s="128"/>
      <c r="F109" s="142"/>
      <c r="G109" s="68"/>
    </row>
    <row r="110" spans="1:7" s="115" customFormat="1">
      <c r="A110" s="371"/>
      <c r="B110" s="131"/>
      <c r="C110" s="132"/>
      <c r="D110" s="140"/>
      <c r="E110" s="128"/>
      <c r="F110" s="142"/>
      <c r="G110" s="68"/>
    </row>
    <row r="111" spans="1:7" s="115" customFormat="1">
      <c r="A111" s="371"/>
      <c r="B111" s="131"/>
      <c r="C111" s="132"/>
      <c r="D111" s="140"/>
      <c r="E111" s="128"/>
      <c r="F111" s="142"/>
      <c r="G111" s="68"/>
    </row>
    <row r="112" spans="1:7" s="115" customFormat="1">
      <c r="A112" s="371"/>
      <c r="B112" s="131"/>
      <c r="C112" s="132"/>
      <c r="D112" s="140"/>
      <c r="E112" s="128"/>
      <c r="F112" s="142"/>
      <c r="G112" s="68"/>
    </row>
    <row r="113" spans="1:7" s="115" customFormat="1">
      <c r="A113" s="371"/>
      <c r="B113" s="131"/>
      <c r="C113" s="132"/>
      <c r="D113" s="140"/>
      <c r="E113" s="128"/>
      <c r="F113" s="142"/>
      <c r="G113" s="68"/>
    </row>
    <row r="114" spans="1:7" s="115" customFormat="1">
      <c r="A114" s="371"/>
      <c r="B114" s="131"/>
      <c r="C114" s="132"/>
      <c r="D114" s="140"/>
      <c r="E114" s="128"/>
      <c r="F114" s="142"/>
      <c r="G114" s="68"/>
    </row>
    <row r="115" spans="1:7" s="115" customFormat="1">
      <c r="A115" s="371"/>
      <c r="B115" s="131"/>
      <c r="C115" s="132"/>
      <c r="D115" s="140"/>
      <c r="E115" s="128"/>
      <c r="F115" s="142"/>
      <c r="G115" s="68"/>
    </row>
    <row r="116" spans="1:7" s="115" customFormat="1">
      <c r="A116" s="371"/>
      <c r="B116" s="135"/>
      <c r="C116" s="136"/>
      <c r="D116" s="141"/>
      <c r="E116" s="138"/>
      <c r="F116" s="143"/>
      <c r="G116" s="68"/>
    </row>
    <row r="117" spans="1:7" s="121" customFormat="1">
      <c r="A117" s="372"/>
      <c r="B117" s="360"/>
      <c r="C117" s="360"/>
      <c r="D117" s="360"/>
      <c r="E117" s="360"/>
      <c r="F117" s="360"/>
      <c r="G117" s="124"/>
    </row>
    <row r="118" spans="1:7" s="121" customFormat="1">
      <c r="A118" s="361"/>
      <c r="B118" s="362"/>
      <c r="C118" s="362"/>
      <c r="D118" s="362"/>
      <c r="E118" s="362"/>
      <c r="F118" s="362"/>
      <c r="G118" s="363"/>
    </row>
    <row r="119" spans="1:7" ht="32.25" customHeight="1">
      <c r="A119" s="370"/>
      <c r="B119" s="82"/>
      <c r="C119" s="367"/>
      <c r="D119" s="368"/>
      <c r="E119" s="368"/>
      <c r="F119" s="368"/>
      <c r="G119" s="369"/>
    </row>
    <row r="120" spans="1:7" s="121" customFormat="1">
      <c r="A120" s="371"/>
      <c r="B120" s="117"/>
      <c r="C120" s="118"/>
      <c r="D120" s="119"/>
      <c r="E120" s="119"/>
      <c r="F120" s="120"/>
      <c r="G120" s="120"/>
    </row>
    <row r="121" spans="1:7" s="115" customFormat="1">
      <c r="A121" s="371"/>
      <c r="B121" s="71"/>
      <c r="C121" s="62"/>
      <c r="D121" s="144"/>
      <c r="E121" s="174"/>
      <c r="F121" s="175"/>
      <c r="G121" s="68"/>
    </row>
    <row r="122" spans="1:7" s="115" customFormat="1">
      <c r="A122" s="371"/>
      <c r="B122" s="71"/>
      <c r="C122" s="62"/>
      <c r="D122" s="144"/>
      <c r="E122" s="174"/>
      <c r="F122" s="175"/>
      <c r="G122" s="68"/>
    </row>
    <row r="123" spans="1:7" s="115" customFormat="1">
      <c r="A123" s="371"/>
      <c r="B123" s="71"/>
      <c r="C123" s="62"/>
      <c r="D123" s="144"/>
      <c r="E123" s="174"/>
      <c r="F123" s="175"/>
      <c r="G123" s="68"/>
    </row>
    <row r="124" spans="1:7" s="115" customFormat="1">
      <c r="A124" s="371"/>
      <c r="B124" s="71"/>
      <c r="C124" s="62"/>
      <c r="D124" s="144"/>
      <c r="E124" s="174"/>
      <c r="F124" s="175"/>
      <c r="G124" s="68"/>
    </row>
    <row r="125" spans="1:7" s="115" customFormat="1">
      <c r="A125" s="371"/>
      <c r="B125" s="71"/>
      <c r="C125" s="62"/>
      <c r="D125" s="144"/>
      <c r="E125" s="174"/>
      <c r="F125" s="175"/>
      <c r="G125" s="68"/>
    </row>
    <row r="126" spans="1:7" s="115" customFormat="1">
      <c r="A126" s="371"/>
      <c r="B126" s="71"/>
      <c r="C126" s="62"/>
      <c r="D126" s="144"/>
      <c r="E126" s="174"/>
      <c r="F126" s="175"/>
      <c r="G126" s="68"/>
    </row>
    <row r="127" spans="1:7" s="115" customFormat="1">
      <c r="A127" s="371"/>
      <c r="B127" s="71"/>
      <c r="C127" s="62"/>
      <c r="D127" s="144"/>
      <c r="E127" s="174"/>
      <c r="F127" s="175"/>
      <c r="G127" s="68"/>
    </row>
    <row r="128" spans="1:7" s="115" customFormat="1">
      <c r="A128" s="371"/>
      <c r="B128" s="71"/>
      <c r="C128" s="62"/>
      <c r="D128" s="144"/>
      <c r="E128" s="174"/>
      <c r="F128" s="175"/>
      <c r="G128" s="68"/>
    </row>
    <row r="129" spans="1:7" s="115" customFormat="1">
      <c r="A129" s="371"/>
      <c r="B129" s="71"/>
      <c r="C129" s="62"/>
      <c r="D129" s="144"/>
      <c r="E129" s="174"/>
      <c r="F129" s="175"/>
      <c r="G129" s="77"/>
    </row>
    <row r="130" spans="1:7" s="115" customFormat="1">
      <c r="A130" s="371"/>
      <c r="B130" s="71"/>
      <c r="C130" s="62"/>
      <c r="D130" s="144"/>
      <c r="E130" s="174"/>
      <c r="F130" s="175"/>
      <c r="G130" s="77"/>
    </row>
    <row r="131" spans="1:7" s="115" customFormat="1">
      <c r="A131" s="371"/>
      <c r="B131" s="71"/>
      <c r="C131" s="62"/>
      <c r="D131" s="144"/>
      <c r="E131" s="174"/>
      <c r="F131" s="175"/>
      <c r="G131" s="77"/>
    </row>
    <row r="132" spans="1:7" s="115" customFormat="1">
      <c r="A132" s="371"/>
      <c r="B132" s="71"/>
      <c r="C132" s="62"/>
      <c r="D132" s="144"/>
      <c r="E132" s="174"/>
      <c r="F132" s="175"/>
      <c r="G132" s="77"/>
    </row>
    <row r="133" spans="1:7" s="115" customFormat="1">
      <c r="A133" s="371"/>
      <c r="B133" s="71"/>
      <c r="C133" s="62"/>
      <c r="D133" s="144"/>
      <c r="E133" s="174"/>
      <c r="F133" s="175"/>
      <c r="G133" s="77"/>
    </row>
    <row r="134" spans="1:7" s="121" customFormat="1">
      <c r="A134" s="372"/>
      <c r="B134" s="360"/>
      <c r="C134" s="360"/>
      <c r="D134" s="360"/>
      <c r="E134" s="360"/>
      <c r="F134" s="360"/>
      <c r="G134" s="124"/>
    </row>
    <row r="135" spans="1:7" s="121" customFormat="1">
      <c r="A135" s="361"/>
      <c r="B135" s="362"/>
      <c r="C135" s="362"/>
      <c r="D135" s="362"/>
      <c r="E135" s="362"/>
      <c r="F135" s="362"/>
      <c r="G135" s="363"/>
    </row>
    <row r="136" spans="1:7" ht="32.25" customHeight="1">
      <c r="A136" s="370"/>
      <c r="B136" s="82"/>
      <c r="C136" s="367"/>
      <c r="D136" s="368"/>
      <c r="E136" s="368"/>
      <c r="F136" s="368"/>
      <c r="G136" s="369"/>
    </row>
    <row r="137" spans="1:7" s="121" customFormat="1">
      <c r="A137" s="371"/>
      <c r="B137" s="117"/>
      <c r="C137" s="118"/>
      <c r="D137" s="119"/>
      <c r="E137" s="119"/>
      <c r="F137" s="120"/>
      <c r="G137" s="120"/>
    </row>
    <row r="138" spans="1:7" s="115" customFormat="1">
      <c r="A138" s="371"/>
      <c r="B138" s="125"/>
      <c r="C138" s="126"/>
      <c r="D138" s="127"/>
      <c r="E138" s="128"/>
      <c r="F138" s="129"/>
      <c r="G138" s="130"/>
    </row>
    <row r="139" spans="1:7" s="115" customFormat="1">
      <c r="A139" s="371"/>
      <c r="B139" s="131"/>
      <c r="C139" s="132"/>
      <c r="D139" s="133"/>
      <c r="E139" s="128"/>
      <c r="F139" s="134"/>
      <c r="G139" s="130"/>
    </row>
    <row r="140" spans="1:7" s="115" customFormat="1">
      <c r="A140" s="371"/>
      <c r="B140" s="131"/>
      <c r="C140" s="132"/>
      <c r="D140" s="133"/>
      <c r="E140" s="128"/>
      <c r="F140" s="134"/>
      <c r="G140" s="130"/>
    </row>
    <row r="141" spans="1:7" s="115" customFormat="1">
      <c r="A141" s="371"/>
      <c r="B141" s="147"/>
      <c r="C141" s="148"/>
      <c r="D141" s="149"/>
      <c r="E141" s="150"/>
      <c r="F141" s="151"/>
      <c r="G141" s="130"/>
    </row>
    <row r="142" spans="1:7" s="115" customFormat="1">
      <c r="A142" s="371"/>
      <c r="B142" s="152"/>
      <c r="C142" s="153"/>
      <c r="D142" s="140"/>
      <c r="E142" s="154"/>
      <c r="F142" s="155"/>
      <c r="G142" s="130"/>
    </row>
    <row r="143" spans="1:7" s="121" customFormat="1">
      <c r="A143" s="372"/>
      <c r="B143" s="360"/>
      <c r="C143" s="360"/>
      <c r="D143" s="360"/>
      <c r="E143" s="360"/>
      <c r="F143" s="360"/>
      <c r="G143" s="124"/>
    </row>
    <row r="144" spans="1:7" s="121" customFormat="1">
      <c r="A144" s="361"/>
      <c r="B144" s="362"/>
      <c r="C144" s="362"/>
      <c r="D144" s="362"/>
      <c r="E144" s="362"/>
      <c r="F144" s="362"/>
      <c r="G144" s="363"/>
    </row>
    <row r="145" spans="1:7">
      <c r="A145" s="370"/>
      <c r="B145" s="82"/>
      <c r="C145" s="367"/>
      <c r="D145" s="368"/>
      <c r="E145" s="368"/>
      <c r="F145" s="368"/>
      <c r="G145" s="369"/>
    </row>
    <row r="146" spans="1:7" s="121" customFormat="1">
      <c r="A146" s="371"/>
      <c r="B146" s="117"/>
      <c r="C146" s="118"/>
      <c r="D146" s="119"/>
      <c r="E146" s="119"/>
      <c r="F146" s="120"/>
      <c r="G146" s="120"/>
    </row>
    <row r="147" spans="1:7" s="115" customFormat="1">
      <c r="A147" s="371"/>
      <c r="B147" s="61"/>
      <c r="C147" s="62"/>
      <c r="D147" s="71"/>
      <c r="E147" s="154"/>
      <c r="F147" s="172"/>
      <c r="G147" s="68"/>
    </row>
    <row r="148" spans="1:7" s="115" customFormat="1">
      <c r="A148" s="371"/>
      <c r="B148" s="61"/>
      <c r="C148" s="62"/>
      <c r="D148" s="71"/>
      <c r="E148" s="154"/>
      <c r="F148" s="172"/>
      <c r="G148" s="68"/>
    </row>
    <row r="149" spans="1:7" s="115" customFormat="1">
      <c r="A149" s="371"/>
      <c r="B149" s="61"/>
      <c r="C149" s="62"/>
      <c r="D149" s="71"/>
      <c r="E149" s="154"/>
      <c r="F149" s="172"/>
      <c r="G149" s="68"/>
    </row>
    <row r="150" spans="1:7" s="115" customFormat="1">
      <c r="A150" s="371"/>
      <c r="B150" s="61"/>
      <c r="C150" s="62"/>
      <c r="D150" s="71"/>
      <c r="E150" s="154"/>
      <c r="F150" s="172"/>
      <c r="G150" s="68"/>
    </row>
    <row r="151" spans="1:7" s="115" customFormat="1">
      <c r="A151" s="371"/>
      <c r="B151" s="61"/>
      <c r="C151" s="62"/>
      <c r="D151" s="71"/>
      <c r="E151" s="154"/>
      <c r="F151" s="172"/>
      <c r="G151" s="68"/>
    </row>
    <row r="152" spans="1:7" s="115" customFormat="1">
      <c r="A152" s="371"/>
      <c r="B152" s="61"/>
      <c r="C152" s="62"/>
      <c r="D152" s="71"/>
      <c r="E152" s="154"/>
      <c r="F152" s="172"/>
      <c r="G152" s="68"/>
    </row>
    <row r="153" spans="1:7" s="115" customFormat="1">
      <c r="A153" s="371"/>
      <c r="B153" s="61"/>
      <c r="C153" s="62"/>
      <c r="D153" s="71"/>
      <c r="E153" s="154"/>
      <c r="F153" s="172"/>
      <c r="G153" s="68"/>
    </row>
    <row r="154" spans="1:7" s="115" customFormat="1">
      <c r="A154" s="371"/>
      <c r="B154" s="407"/>
      <c r="C154" s="408"/>
      <c r="D154" s="408"/>
      <c r="E154" s="408"/>
      <c r="F154" s="408"/>
      <c r="G154" s="409"/>
    </row>
    <row r="155" spans="1:7" s="115" customFormat="1">
      <c r="A155" s="371"/>
      <c r="B155" s="61"/>
      <c r="C155" s="62"/>
      <c r="D155" s="71"/>
      <c r="E155" s="154"/>
      <c r="F155" s="142"/>
      <c r="G155" s="77"/>
    </row>
    <row r="156" spans="1:7" s="115" customFormat="1">
      <c r="A156" s="371"/>
      <c r="B156" s="61"/>
      <c r="C156" s="62"/>
      <c r="D156" s="71"/>
      <c r="E156" s="154"/>
      <c r="F156" s="142"/>
      <c r="G156" s="77"/>
    </row>
    <row r="157" spans="1:7" s="115" customFormat="1">
      <c r="A157" s="371"/>
      <c r="B157" s="61"/>
      <c r="C157" s="62"/>
      <c r="D157" s="71"/>
      <c r="E157" s="154"/>
      <c r="F157" s="142"/>
      <c r="G157" s="77"/>
    </row>
    <row r="158" spans="1:7" s="115" customFormat="1">
      <c r="A158" s="371"/>
      <c r="B158" s="61"/>
      <c r="C158" s="62"/>
      <c r="D158" s="71"/>
      <c r="E158" s="154"/>
      <c r="F158" s="142"/>
      <c r="G158" s="77"/>
    </row>
    <row r="159" spans="1:7" s="115" customFormat="1">
      <c r="A159" s="371"/>
      <c r="B159" s="61"/>
      <c r="C159" s="62"/>
      <c r="D159" s="71"/>
      <c r="E159" s="154"/>
      <c r="F159" s="142"/>
      <c r="G159" s="77"/>
    </row>
    <row r="160" spans="1:7" s="115" customFormat="1">
      <c r="A160" s="371"/>
      <c r="B160" s="61"/>
      <c r="C160" s="62"/>
      <c r="D160" s="71"/>
      <c r="E160" s="154"/>
      <c r="F160" s="142"/>
      <c r="G160" s="77"/>
    </row>
    <row r="161" spans="1:7" s="115" customFormat="1">
      <c r="A161" s="371"/>
      <c r="B161" s="410"/>
      <c r="C161" s="411"/>
      <c r="D161" s="411"/>
      <c r="E161" s="411"/>
      <c r="F161" s="411"/>
      <c r="G161" s="412"/>
    </row>
    <row r="162" spans="1:7" s="115" customFormat="1">
      <c r="A162" s="371"/>
      <c r="B162" s="61"/>
      <c r="C162" s="62"/>
      <c r="D162" s="71"/>
      <c r="E162" s="154"/>
      <c r="F162" s="142"/>
      <c r="G162" s="172"/>
    </row>
    <row r="163" spans="1:7" s="115" customFormat="1">
      <c r="A163" s="371"/>
      <c r="B163" s="61"/>
      <c r="C163" s="62"/>
      <c r="D163" s="71"/>
      <c r="E163" s="154"/>
      <c r="F163" s="172"/>
      <c r="G163" s="172"/>
    </row>
    <row r="164" spans="1:7" s="115" customFormat="1">
      <c r="A164" s="371"/>
      <c r="B164" s="61"/>
      <c r="C164" s="62"/>
      <c r="D164" s="71"/>
      <c r="E164" s="154"/>
      <c r="F164" s="142"/>
      <c r="G164" s="142"/>
    </row>
    <row r="165" spans="1:7" s="115" customFormat="1">
      <c r="A165" s="371"/>
      <c r="B165" s="61"/>
      <c r="C165" s="62"/>
      <c r="D165" s="71"/>
      <c r="E165" s="154"/>
      <c r="F165" s="142"/>
      <c r="G165" s="142"/>
    </row>
    <row r="166" spans="1:7" s="121" customFormat="1">
      <c r="A166" s="372"/>
      <c r="B166" s="360"/>
      <c r="C166" s="360"/>
      <c r="D166" s="360"/>
      <c r="E166" s="360"/>
      <c r="F166" s="360"/>
      <c r="G166" s="124"/>
    </row>
    <row r="167" spans="1:7" s="121" customFormat="1">
      <c r="A167" s="361"/>
      <c r="B167" s="362"/>
      <c r="C167" s="362"/>
      <c r="D167" s="362"/>
      <c r="E167" s="362"/>
      <c r="F167" s="362"/>
      <c r="G167" s="363"/>
    </row>
    <row r="168" spans="1:7" ht="32.25" customHeight="1">
      <c r="A168" s="370"/>
      <c r="B168" s="82"/>
      <c r="C168" s="367"/>
      <c r="D168" s="368"/>
      <c r="E168" s="368"/>
      <c r="F168" s="368"/>
      <c r="G168" s="369"/>
    </row>
    <row r="169" spans="1:7" s="121" customFormat="1">
      <c r="A169" s="371"/>
      <c r="B169" s="117"/>
      <c r="C169" s="118"/>
      <c r="D169" s="119"/>
      <c r="E169" s="119"/>
      <c r="F169" s="120"/>
      <c r="G169" s="120"/>
    </row>
    <row r="170" spans="1:7" s="115" customFormat="1">
      <c r="A170" s="371"/>
      <c r="B170" s="71"/>
      <c r="C170" s="62"/>
      <c r="D170" s="144"/>
      <c r="E170" s="174"/>
      <c r="F170" s="175"/>
      <c r="G170" s="68"/>
    </row>
    <row r="171" spans="1:7" s="115" customFormat="1">
      <c r="A171" s="371"/>
      <c r="B171" s="71"/>
      <c r="C171" s="62"/>
      <c r="D171" s="144"/>
      <c r="E171" s="174"/>
      <c r="F171" s="175"/>
      <c r="G171" s="68"/>
    </row>
    <row r="172" spans="1:7" s="115" customFormat="1">
      <c r="A172" s="371"/>
      <c r="B172" s="71"/>
      <c r="C172" s="62"/>
      <c r="D172" s="144"/>
      <c r="E172" s="174"/>
      <c r="F172" s="175"/>
      <c r="G172" s="68"/>
    </row>
    <row r="173" spans="1:7" s="115" customFormat="1">
      <c r="A173" s="371"/>
      <c r="B173" s="71"/>
      <c r="C173" s="62"/>
      <c r="D173" s="144"/>
      <c r="E173" s="174"/>
      <c r="F173" s="175"/>
      <c r="G173" s="68"/>
    </row>
    <row r="174" spans="1:7" s="115" customFormat="1">
      <c r="A174" s="371"/>
      <c r="B174" s="71"/>
      <c r="C174" s="62"/>
      <c r="D174" s="144"/>
      <c r="E174" s="174"/>
      <c r="F174" s="175"/>
      <c r="G174" s="68"/>
    </row>
    <row r="175" spans="1:7" s="121" customFormat="1">
      <c r="A175" s="372"/>
      <c r="B175" s="360"/>
      <c r="C175" s="360"/>
      <c r="D175" s="360"/>
      <c r="E175" s="360"/>
      <c r="F175" s="360"/>
      <c r="G175" s="124"/>
    </row>
    <row r="176" spans="1:7" s="121" customFormat="1">
      <c r="A176" s="361"/>
      <c r="B176" s="362"/>
      <c r="C176" s="362"/>
      <c r="D176" s="362"/>
      <c r="E176" s="362"/>
      <c r="F176" s="362"/>
      <c r="G176" s="363"/>
    </row>
    <row r="177" spans="1:7" ht="32.25" customHeight="1">
      <c r="A177" s="370"/>
      <c r="B177" s="82"/>
      <c r="C177" s="367"/>
      <c r="D177" s="368"/>
      <c r="E177" s="368"/>
      <c r="F177" s="368"/>
      <c r="G177" s="369"/>
    </row>
    <row r="178" spans="1:7" s="121" customFormat="1">
      <c r="A178" s="371"/>
      <c r="B178" s="117"/>
      <c r="C178" s="118"/>
      <c r="D178" s="119"/>
      <c r="E178" s="119"/>
      <c r="F178" s="120"/>
      <c r="G178" s="120"/>
    </row>
    <row r="179" spans="1:7" s="115" customFormat="1">
      <c r="A179" s="371"/>
      <c r="B179" s="61"/>
      <c r="C179" s="62"/>
      <c r="D179" s="71"/>
      <c r="E179" s="174"/>
      <c r="F179" s="172"/>
      <c r="G179" s="68"/>
    </row>
    <row r="180" spans="1:7" s="115" customFormat="1">
      <c r="A180" s="371"/>
      <c r="B180" s="61"/>
      <c r="C180" s="62"/>
      <c r="D180" s="71"/>
      <c r="E180" s="174"/>
      <c r="F180" s="172"/>
      <c r="G180" s="68"/>
    </row>
    <row r="181" spans="1:7" s="115" customFormat="1">
      <c r="A181" s="371"/>
      <c r="B181" s="61"/>
      <c r="C181" s="62"/>
      <c r="D181" s="71"/>
      <c r="E181" s="174"/>
      <c r="F181" s="172"/>
      <c r="G181" s="68"/>
    </row>
    <row r="182" spans="1:7" s="115" customFormat="1">
      <c r="A182" s="371"/>
      <c r="B182" s="61"/>
      <c r="C182" s="62"/>
      <c r="D182" s="71"/>
      <c r="E182" s="174"/>
      <c r="F182" s="172"/>
      <c r="G182" s="68"/>
    </row>
    <row r="183" spans="1:7" s="115" customFormat="1">
      <c r="A183" s="371"/>
      <c r="B183" s="61"/>
      <c r="C183" s="62"/>
      <c r="D183" s="71"/>
      <c r="E183" s="174"/>
      <c r="F183" s="172"/>
      <c r="G183" s="68"/>
    </row>
    <row r="184" spans="1:7" s="115" customFormat="1">
      <c r="A184" s="371"/>
      <c r="B184" s="61"/>
      <c r="C184" s="62"/>
      <c r="D184" s="71"/>
      <c r="E184" s="174"/>
      <c r="F184" s="172"/>
      <c r="G184" s="68"/>
    </row>
    <row r="185" spans="1:7" s="115" customFormat="1">
      <c r="A185" s="371"/>
      <c r="B185" s="61"/>
      <c r="C185" s="62"/>
      <c r="D185" s="71"/>
      <c r="E185" s="174"/>
      <c r="F185" s="172"/>
      <c r="G185" s="68"/>
    </row>
    <row r="186" spans="1:7" s="115" customFormat="1">
      <c r="A186" s="371"/>
      <c r="B186" s="61"/>
      <c r="C186" s="62"/>
      <c r="D186" s="71"/>
      <c r="E186" s="174"/>
      <c r="F186" s="172"/>
      <c r="G186" s="68"/>
    </row>
    <row r="187" spans="1:7" s="121" customFormat="1">
      <c r="A187" s="372"/>
      <c r="B187" s="360"/>
      <c r="C187" s="360"/>
      <c r="D187" s="360"/>
      <c r="E187" s="360"/>
      <c r="F187" s="360"/>
      <c r="G187" s="124"/>
    </row>
    <row r="188" spans="1:7" s="121" customFormat="1">
      <c r="A188" s="361"/>
      <c r="B188" s="362"/>
      <c r="C188" s="362"/>
      <c r="D188" s="362"/>
      <c r="E188" s="362"/>
      <c r="F188" s="362"/>
      <c r="G188" s="363"/>
    </row>
    <row r="189" spans="1:7" ht="32.25" customHeight="1">
      <c r="A189" s="370"/>
      <c r="B189" s="82"/>
      <c r="C189" s="367"/>
      <c r="D189" s="368"/>
      <c r="E189" s="368"/>
      <c r="F189" s="368"/>
      <c r="G189" s="369"/>
    </row>
    <row r="190" spans="1:7" s="121" customFormat="1">
      <c r="A190" s="371"/>
      <c r="B190" s="117"/>
      <c r="C190" s="118"/>
      <c r="D190" s="119"/>
      <c r="E190" s="119"/>
      <c r="F190" s="120"/>
      <c r="G190" s="120"/>
    </row>
    <row r="191" spans="1:7" s="115" customFormat="1">
      <c r="A191" s="371"/>
      <c r="B191" s="71"/>
      <c r="C191" s="62"/>
      <c r="D191" s="144"/>
      <c r="E191" s="174"/>
      <c r="F191" s="175"/>
      <c r="G191" s="68"/>
    </row>
    <row r="192" spans="1:7" s="115" customFormat="1">
      <c r="A192" s="371"/>
      <c r="B192" s="71"/>
      <c r="C192" s="62"/>
      <c r="D192" s="144"/>
      <c r="E192" s="174"/>
      <c r="F192" s="175"/>
      <c r="G192" s="68"/>
    </row>
    <row r="193" spans="1:7" s="115" customFormat="1">
      <c r="A193" s="371"/>
      <c r="B193" s="71"/>
      <c r="C193" s="62"/>
      <c r="D193" s="144"/>
      <c r="E193" s="174"/>
      <c r="F193" s="175"/>
      <c r="G193" s="68"/>
    </row>
    <row r="194" spans="1:7" s="115" customFormat="1">
      <c r="A194" s="371"/>
      <c r="B194" s="71"/>
      <c r="C194" s="62"/>
      <c r="D194" s="144"/>
      <c r="E194" s="174"/>
      <c r="F194" s="175"/>
      <c r="G194" s="68"/>
    </row>
    <row r="195" spans="1:7" s="115" customFormat="1">
      <c r="A195" s="371"/>
      <c r="B195" s="71"/>
      <c r="C195" s="62"/>
      <c r="D195" s="144"/>
      <c r="E195" s="174"/>
      <c r="F195" s="175"/>
      <c r="G195" s="68"/>
    </row>
    <row r="196" spans="1:7" s="115" customFormat="1">
      <c r="A196" s="371"/>
      <c r="B196" s="71"/>
      <c r="C196" s="62"/>
      <c r="D196" s="144"/>
      <c r="E196" s="174"/>
      <c r="F196" s="175"/>
      <c r="G196" s="68"/>
    </row>
    <row r="197" spans="1:7" s="121" customFormat="1">
      <c r="A197" s="372"/>
      <c r="B197" s="360"/>
      <c r="C197" s="360"/>
      <c r="D197" s="360"/>
      <c r="E197" s="360"/>
      <c r="F197" s="360"/>
      <c r="G197" s="124"/>
    </row>
    <row r="198" spans="1:7" s="121" customFormat="1">
      <c r="A198" s="373"/>
      <c r="B198" s="374"/>
      <c r="C198" s="374"/>
      <c r="D198" s="374"/>
      <c r="E198" s="374"/>
      <c r="F198" s="374"/>
      <c r="G198" s="375"/>
    </row>
    <row r="199" spans="1:7" s="170" customFormat="1">
      <c r="A199" s="105"/>
      <c r="B199" s="398"/>
      <c r="C199" s="399"/>
      <c r="D199" s="399"/>
      <c r="E199" s="399"/>
      <c r="F199" s="399"/>
      <c r="G199" s="400"/>
    </row>
    <row r="200" spans="1:7" ht="32.25" customHeight="1">
      <c r="A200" s="370"/>
      <c r="B200" s="116"/>
      <c r="C200" s="404"/>
      <c r="D200" s="405"/>
      <c r="E200" s="405"/>
      <c r="F200" s="405"/>
      <c r="G200" s="406"/>
    </row>
    <row r="201" spans="1:7" s="121" customFormat="1">
      <c r="A201" s="371"/>
      <c r="B201" s="117"/>
      <c r="C201" s="118"/>
      <c r="D201" s="119"/>
      <c r="E201" s="119"/>
      <c r="F201" s="120"/>
      <c r="G201" s="120"/>
    </row>
    <row r="202" spans="1:7" s="115" customFormat="1">
      <c r="A202" s="371"/>
      <c r="B202" s="71"/>
      <c r="C202" s="62"/>
      <c r="D202" s="71"/>
      <c r="E202" s="174"/>
      <c r="F202" s="175"/>
      <c r="G202" s="68"/>
    </row>
    <row r="203" spans="1:7" s="115" customFormat="1">
      <c r="A203" s="371"/>
      <c r="B203" s="71"/>
      <c r="C203" s="62"/>
      <c r="D203" s="71"/>
      <c r="E203" s="174"/>
      <c r="F203" s="175"/>
      <c r="G203" s="68"/>
    </row>
    <row r="204" spans="1:7" s="121" customFormat="1">
      <c r="A204" s="372"/>
      <c r="B204" s="360"/>
      <c r="C204" s="360"/>
      <c r="D204" s="360"/>
      <c r="E204" s="360"/>
      <c r="F204" s="360"/>
      <c r="G204" s="124"/>
    </row>
    <row r="205" spans="1:7" s="121" customFormat="1">
      <c r="A205" s="361"/>
      <c r="B205" s="362"/>
      <c r="C205" s="362"/>
      <c r="D205" s="362"/>
      <c r="E205" s="362"/>
      <c r="F205" s="362"/>
      <c r="G205" s="363"/>
    </row>
    <row r="206" spans="1:7" s="156" customFormat="1" ht="32.25" customHeight="1">
      <c r="A206" s="364"/>
      <c r="B206" s="116"/>
      <c r="C206" s="367"/>
      <c r="D206" s="368"/>
      <c r="E206" s="368"/>
      <c r="F206" s="368"/>
      <c r="G206" s="369"/>
    </row>
    <row r="207" spans="1:7" s="157" customFormat="1">
      <c r="A207" s="365"/>
      <c r="B207" s="117"/>
      <c r="C207" s="118"/>
      <c r="D207" s="119"/>
      <c r="E207" s="119"/>
      <c r="F207" s="120"/>
      <c r="G207" s="120"/>
    </row>
    <row r="208" spans="1:7" s="156" customFormat="1">
      <c r="A208" s="365"/>
      <c r="B208" s="140"/>
      <c r="C208" s="201"/>
      <c r="D208" s="198"/>
      <c r="E208" s="202"/>
      <c r="F208" s="199"/>
      <c r="G208" s="200"/>
    </row>
    <row r="209" spans="1:7" s="156" customFormat="1">
      <c r="A209" s="365"/>
      <c r="B209" s="61"/>
      <c r="C209" s="55"/>
      <c r="D209" s="198"/>
      <c r="E209" s="202"/>
      <c r="F209" s="70"/>
      <c r="G209" s="200"/>
    </row>
    <row r="210" spans="1:7" s="157" customFormat="1">
      <c r="A210" s="366"/>
      <c r="B210" s="360"/>
      <c r="C210" s="360"/>
      <c r="D210" s="360"/>
      <c r="E210" s="360"/>
      <c r="F210" s="360"/>
      <c r="G210" s="124"/>
    </row>
    <row r="211" spans="1:7" s="121" customFormat="1">
      <c r="A211" s="361"/>
      <c r="B211" s="362"/>
      <c r="C211" s="362"/>
      <c r="D211" s="362"/>
      <c r="E211" s="362"/>
      <c r="F211" s="362"/>
      <c r="G211" s="363"/>
    </row>
    <row r="212" spans="1:7" ht="32.25" customHeight="1">
      <c r="A212" s="370"/>
      <c r="B212" s="82"/>
      <c r="C212" s="367"/>
      <c r="D212" s="368"/>
      <c r="E212" s="368"/>
      <c r="F212" s="368"/>
      <c r="G212" s="369"/>
    </row>
    <row r="213" spans="1:7" s="121" customFormat="1">
      <c r="A213" s="371"/>
      <c r="B213" s="117"/>
      <c r="C213" s="118"/>
      <c r="D213" s="119"/>
      <c r="E213" s="119"/>
      <c r="F213" s="120"/>
      <c r="G213" s="120"/>
    </row>
    <row r="214" spans="1:7" s="115" customFormat="1">
      <c r="A214" s="371"/>
      <c r="B214" s="71"/>
      <c r="C214" s="62"/>
      <c r="D214" s="71"/>
      <c r="E214" s="174"/>
      <c r="F214" s="175"/>
      <c r="G214" s="68"/>
    </row>
    <row r="215" spans="1:7" s="115" customFormat="1">
      <c r="A215" s="371"/>
      <c r="B215" s="71"/>
      <c r="C215" s="62"/>
      <c r="D215" s="71"/>
      <c r="E215" s="174"/>
      <c r="F215" s="175"/>
      <c r="G215" s="68"/>
    </row>
    <row r="216" spans="1:7" s="115" customFormat="1">
      <c r="A216" s="371"/>
      <c r="B216" s="71"/>
      <c r="C216" s="62"/>
      <c r="D216" s="71"/>
      <c r="E216" s="174"/>
      <c r="F216" s="175"/>
      <c r="G216" s="68"/>
    </row>
    <row r="217" spans="1:7" s="115" customFormat="1">
      <c r="A217" s="371"/>
      <c r="B217" s="71"/>
      <c r="C217" s="62"/>
      <c r="D217" s="71"/>
      <c r="E217" s="174"/>
      <c r="F217" s="175"/>
      <c r="G217" s="68"/>
    </row>
    <row r="218" spans="1:7" s="121" customFormat="1">
      <c r="A218" s="372"/>
      <c r="B218" s="360"/>
      <c r="C218" s="360"/>
      <c r="D218" s="360"/>
      <c r="E218" s="360"/>
      <c r="F218" s="360"/>
      <c r="G218" s="124"/>
    </row>
    <row r="219" spans="1:7" s="121" customFormat="1">
      <c r="A219" s="361"/>
      <c r="B219" s="362"/>
      <c r="C219" s="362"/>
      <c r="D219" s="362"/>
      <c r="E219" s="362"/>
      <c r="F219" s="362"/>
      <c r="G219" s="363"/>
    </row>
    <row r="220" spans="1:7" ht="32.25" customHeight="1">
      <c r="A220" s="370"/>
      <c r="B220" s="82"/>
      <c r="C220" s="367"/>
      <c r="D220" s="368"/>
      <c r="E220" s="368"/>
      <c r="F220" s="368"/>
      <c r="G220" s="369"/>
    </row>
    <row r="221" spans="1:7" s="121" customFormat="1">
      <c r="A221" s="371"/>
      <c r="B221" s="117"/>
      <c r="C221" s="118"/>
      <c r="D221" s="119"/>
      <c r="E221" s="119"/>
      <c r="F221" s="120"/>
      <c r="G221" s="120"/>
    </row>
    <row r="222" spans="1:7" s="115" customFormat="1">
      <c r="A222" s="371"/>
      <c r="B222" s="71"/>
      <c r="C222" s="62"/>
      <c r="D222" s="71"/>
      <c r="E222" s="174"/>
      <c r="F222" s="175"/>
      <c r="G222" s="68"/>
    </row>
    <row r="223" spans="1:7" s="115" customFormat="1">
      <c r="A223" s="371"/>
      <c r="B223" s="71"/>
      <c r="C223" s="62"/>
      <c r="D223" s="71"/>
      <c r="E223" s="174"/>
      <c r="F223" s="175"/>
      <c r="G223" s="68"/>
    </row>
    <row r="224" spans="1:7" s="115" customFormat="1">
      <c r="A224" s="371"/>
      <c r="B224" s="71"/>
      <c r="C224" s="62"/>
      <c r="D224" s="71"/>
      <c r="E224" s="174"/>
      <c r="F224" s="175"/>
      <c r="G224" s="68"/>
    </row>
    <row r="225" spans="1:7" s="121" customFormat="1">
      <c r="A225" s="372"/>
      <c r="B225" s="360"/>
      <c r="C225" s="360"/>
      <c r="D225" s="360"/>
      <c r="E225" s="360"/>
      <c r="F225" s="360"/>
      <c r="G225" s="124"/>
    </row>
    <row r="226" spans="1:7" s="121" customFormat="1">
      <c r="A226" s="361"/>
      <c r="B226" s="362"/>
      <c r="C226" s="362"/>
      <c r="D226" s="362"/>
      <c r="E226" s="362"/>
      <c r="F226" s="362"/>
      <c r="G226" s="363"/>
    </row>
    <row r="227" spans="1:7" s="170" customFormat="1">
      <c r="A227" s="106"/>
      <c r="B227" s="398"/>
      <c r="C227" s="399"/>
      <c r="D227" s="399"/>
      <c r="E227" s="399"/>
      <c r="F227" s="399"/>
      <c r="G227" s="400"/>
    </row>
    <row r="228" spans="1:7" ht="32.25" customHeight="1">
      <c r="A228" s="379"/>
      <c r="B228" s="82"/>
      <c r="C228" s="367"/>
      <c r="D228" s="368"/>
      <c r="E228" s="368"/>
      <c r="F228" s="368"/>
      <c r="G228" s="369"/>
    </row>
    <row r="229" spans="1:7" s="121" customFormat="1">
      <c r="A229" s="380"/>
      <c r="B229" s="117"/>
      <c r="C229" s="118"/>
      <c r="D229" s="119"/>
      <c r="E229" s="119"/>
      <c r="F229" s="120"/>
      <c r="G229" s="120"/>
    </row>
    <row r="230" spans="1:7" s="115" customFormat="1">
      <c r="A230" s="380"/>
      <c r="B230" s="71"/>
      <c r="C230" s="62"/>
      <c r="D230" s="71"/>
      <c r="E230" s="174"/>
      <c r="F230" s="175"/>
      <c r="G230" s="68"/>
    </row>
    <row r="231" spans="1:7" s="121" customFormat="1">
      <c r="A231" s="381"/>
      <c r="B231" s="360"/>
      <c r="C231" s="360"/>
      <c r="D231" s="360"/>
      <c r="E231" s="360"/>
      <c r="F231" s="360"/>
      <c r="G231" s="124"/>
    </row>
    <row r="232" spans="1:7" s="121" customFormat="1">
      <c r="A232" s="361"/>
      <c r="B232" s="362"/>
      <c r="C232" s="362"/>
      <c r="D232" s="362"/>
      <c r="E232" s="362"/>
      <c r="F232" s="362"/>
      <c r="G232" s="363"/>
    </row>
    <row r="233" spans="1:7" ht="32.25" customHeight="1">
      <c r="A233" s="379"/>
      <c r="B233" s="82"/>
      <c r="C233" s="367"/>
      <c r="D233" s="368"/>
      <c r="E233" s="368"/>
      <c r="F233" s="368"/>
      <c r="G233" s="369"/>
    </row>
    <row r="234" spans="1:7" s="121" customFormat="1">
      <c r="A234" s="380"/>
      <c r="B234" s="117"/>
      <c r="C234" s="118"/>
      <c r="D234" s="119"/>
      <c r="E234" s="119"/>
      <c r="F234" s="120"/>
      <c r="G234" s="120"/>
    </row>
    <row r="235" spans="1:7" s="115" customFormat="1">
      <c r="A235" s="380"/>
      <c r="B235" s="71"/>
      <c r="C235" s="62"/>
      <c r="D235" s="71"/>
      <c r="E235" s="174"/>
      <c r="F235" s="175"/>
      <c r="G235" s="68"/>
    </row>
    <row r="236" spans="1:7" s="121" customFormat="1">
      <c r="A236" s="381"/>
      <c r="B236" s="360"/>
      <c r="C236" s="360"/>
      <c r="D236" s="360"/>
      <c r="E236" s="360"/>
      <c r="F236" s="360"/>
      <c r="G236" s="124"/>
    </row>
    <row r="237" spans="1:7" s="121" customFormat="1">
      <c r="A237" s="361"/>
      <c r="B237" s="362"/>
      <c r="C237" s="362"/>
      <c r="D237" s="362"/>
      <c r="E237" s="362"/>
      <c r="F237" s="362"/>
      <c r="G237" s="363"/>
    </row>
    <row r="238" spans="1:7" ht="32.25" customHeight="1">
      <c r="A238" s="379"/>
      <c r="B238" s="100"/>
      <c r="C238" s="367"/>
      <c r="D238" s="368"/>
      <c r="E238" s="368"/>
      <c r="F238" s="368"/>
      <c r="G238" s="369"/>
    </row>
    <row r="239" spans="1:7" s="121" customFormat="1">
      <c r="A239" s="380"/>
      <c r="B239" s="117"/>
      <c r="C239" s="118"/>
      <c r="D239" s="119"/>
      <c r="E239" s="119"/>
      <c r="F239" s="120"/>
      <c r="G239" s="120"/>
    </row>
    <row r="240" spans="1:7" s="115" customFormat="1" ht="16.5" customHeight="1">
      <c r="A240" s="380"/>
      <c r="B240" s="71"/>
      <c r="C240" s="62"/>
      <c r="D240" s="144"/>
      <c r="E240" s="174"/>
      <c r="F240" s="172"/>
      <c r="G240" s="68"/>
    </row>
    <row r="241" spans="1:7" s="121" customFormat="1">
      <c r="A241" s="381"/>
      <c r="B241" s="360"/>
      <c r="C241" s="360"/>
      <c r="D241" s="360"/>
      <c r="E241" s="360"/>
      <c r="F241" s="360"/>
      <c r="G241" s="124"/>
    </row>
    <row r="242" spans="1:7" s="121" customFormat="1">
      <c r="A242" s="361"/>
      <c r="B242" s="362"/>
      <c r="C242" s="362"/>
      <c r="D242" s="362"/>
      <c r="E242" s="362"/>
      <c r="F242" s="362"/>
      <c r="G242" s="363"/>
    </row>
    <row r="243" spans="1:7" ht="32.25" customHeight="1">
      <c r="A243" s="379"/>
      <c r="B243" s="100"/>
      <c r="C243" s="367"/>
      <c r="D243" s="368"/>
      <c r="E243" s="368"/>
      <c r="F243" s="368"/>
      <c r="G243" s="369"/>
    </row>
    <row r="244" spans="1:7" s="121" customFormat="1">
      <c r="A244" s="380"/>
      <c r="B244" s="117"/>
      <c r="C244" s="118"/>
      <c r="D244" s="119"/>
      <c r="E244" s="119"/>
      <c r="F244" s="120"/>
      <c r="G244" s="120"/>
    </row>
    <row r="245" spans="1:7" s="114" customFormat="1">
      <c r="A245" s="380"/>
      <c r="B245" s="71"/>
      <c r="C245" s="55"/>
      <c r="D245" s="144"/>
      <c r="E245" s="145"/>
      <c r="F245" s="146"/>
      <c r="G245" s="70"/>
    </row>
    <row r="246" spans="1:7" s="114" customFormat="1">
      <c r="A246" s="380"/>
      <c r="B246" s="71"/>
      <c r="C246" s="55"/>
      <c r="D246" s="144"/>
      <c r="E246" s="145"/>
      <c r="F246" s="146"/>
      <c r="G246" s="70"/>
    </row>
    <row r="247" spans="1:7" s="114" customFormat="1">
      <c r="A247" s="380"/>
      <c r="B247" s="71"/>
      <c r="C247" s="55"/>
      <c r="D247" s="144"/>
      <c r="E247" s="145"/>
      <c r="F247" s="146"/>
      <c r="G247" s="70"/>
    </row>
    <row r="248" spans="1:7" s="114" customFormat="1">
      <c r="A248" s="380"/>
      <c r="B248" s="71"/>
      <c r="C248" s="55"/>
      <c r="D248" s="144"/>
      <c r="E248" s="145"/>
      <c r="F248" s="146"/>
      <c r="G248" s="70"/>
    </row>
    <row r="249" spans="1:7" s="114" customFormat="1">
      <c r="A249" s="380"/>
      <c r="B249" s="71"/>
      <c r="C249" s="55"/>
      <c r="D249" s="144"/>
      <c r="E249" s="145"/>
      <c r="F249" s="146"/>
      <c r="G249" s="70"/>
    </row>
    <row r="250" spans="1:7" s="114" customFormat="1">
      <c r="A250" s="380"/>
      <c r="B250" s="71"/>
      <c r="C250" s="55"/>
      <c r="D250" s="144"/>
      <c r="E250" s="145"/>
      <c r="F250" s="146"/>
      <c r="G250" s="70"/>
    </row>
    <row r="251" spans="1:7" s="121" customFormat="1">
      <c r="A251" s="381"/>
      <c r="B251" s="360"/>
      <c r="C251" s="360"/>
      <c r="D251" s="360"/>
      <c r="E251" s="360"/>
      <c r="F251" s="360"/>
      <c r="G251" s="124"/>
    </row>
    <row r="252" spans="1:7" s="121" customFormat="1">
      <c r="A252" s="361"/>
      <c r="B252" s="362"/>
      <c r="C252" s="362"/>
      <c r="D252" s="362"/>
      <c r="E252" s="362"/>
      <c r="F252" s="362"/>
      <c r="G252" s="363"/>
    </row>
    <row r="253" spans="1:7" ht="32.25" customHeight="1">
      <c r="A253" s="379"/>
      <c r="B253" s="82"/>
      <c r="C253" s="367"/>
      <c r="D253" s="368"/>
      <c r="E253" s="368"/>
      <c r="F253" s="368"/>
      <c r="G253" s="369"/>
    </row>
    <row r="254" spans="1:7" s="121" customFormat="1">
      <c r="A254" s="380"/>
      <c r="B254" s="117"/>
      <c r="C254" s="118"/>
      <c r="D254" s="119"/>
      <c r="E254" s="119"/>
      <c r="F254" s="120"/>
      <c r="G254" s="120"/>
    </row>
    <row r="255" spans="1:7" s="114" customFormat="1">
      <c r="A255" s="380"/>
      <c r="B255" s="71"/>
      <c r="C255" s="55"/>
      <c r="D255" s="144"/>
      <c r="E255" s="145"/>
      <c r="F255" s="146"/>
      <c r="G255" s="70"/>
    </row>
    <row r="256" spans="1:7" s="114" customFormat="1">
      <c r="A256" s="380"/>
      <c r="B256" s="71"/>
      <c r="C256" s="55"/>
      <c r="D256" s="144"/>
      <c r="E256" s="145"/>
      <c r="F256" s="146"/>
      <c r="G256" s="70"/>
    </row>
    <row r="257" spans="1:7" s="114" customFormat="1">
      <c r="A257" s="380"/>
      <c r="B257" s="71"/>
      <c r="C257" s="55"/>
      <c r="D257" s="144"/>
      <c r="E257" s="145"/>
      <c r="F257" s="146"/>
      <c r="G257" s="70"/>
    </row>
    <row r="258" spans="1:7" s="114" customFormat="1">
      <c r="A258" s="380"/>
      <c r="B258" s="71"/>
      <c r="C258" s="55"/>
      <c r="D258" s="144"/>
      <c r="E258" s="145"/>
      <c r="F258" s="146"/>
      <c r="G258" s="70"/>
    </row>
    <row r="259" spans="1:7" s="114" customFormat="1">
      <c r="A259" s="380"/>
      <c r="B259" s="71"/>
      <c r="C259" s="55"/>
      <c r="D259" s="144"/>
      <c r="E259" s="145"/>
      <c r="F259" s="146"/>
      <c r="G259" s="70"/>
    </row>
    <row r="260" spans="1:7" s="114" customFormat="1">
      <c r="A260" s="380"/>
      <c r="B260" s="71"/>
      <c r="C260" s="55"/>
      <c r="D260" s="144"/>
      <c r="E260" s="145"/>
      <c r="F260" s="146"/>
      <c r="G260" s="70"/>
    </row>
    <row r="261" spans="1:7" s="114" customFormat="1">
      <c r="A261" s="380"/>
      <c r="B261" s="71"/>
      <c r="C261" s="55"/>
      <c r="D261" s="144"/>
      <c r="E261" s="145"/>
      <c r="F261" s="146"/>
      <c r="G261" s="70"/>
    </row>
    <row r="262" spans="1:7" s="121" customFormat="1">
      <c r="A262" s="381"/>
      <c r="B262" s="360"/>
      <c r="C262" s="360"/>
      <c r="D262" s="360"/>
      <c r="E262" s="360"/>
      <c r="F262" s="360"/>
      <c r="G262" s="124"/>
    </row>
    <row r="263" spans="1:7" s="121" customFormat="1">
      <c r="A263" s="361"/>
      <c r="B263" s="362"/>
      <c r="C263" s="362"/>
      <c r="D263" s="362"/>
      <c r="E263" s="362"/>
      <c r="F263" s="362"/>
      <c r="G263" s="363"/>
    </row>
    <row r="264" spans="1:7" ht="32.25" customHeight="1">
      <c r="A264" s="379"/>
      <c r="B264" s="82"/>
      <c r="C264" s="367"/>
      <c r="D264" s="368"/>
      <c r="E264" s="368"/>
      <c r="F264" s="368"/>
      <c r="G264" s="369"/>
    </row>
    <row r="265" spans="1:7" s="121" customFormat="1">
      <c r="A265" s="380"/>
      <c r="B265" s="117"/>
      <c r="C265" s="118"/>
      <c r="D265" s="119"/>
      <c r="E265" s="119"/>
      <c r="F265" s="120"/>
      <c r="G265" s="120"/>
    </row>
    <row r="266" spans="1:7" s="114" customFormat="1">
      <c r="A266" s="380"/>
      <c r="B266" s="71"/>
      <c r="C266" s="55"/>
      <c r="D266" s="144"/>
      <c r="E266" s="122"/>
      <c r="F266" s="69"/>
      <c r="G266" s="70"/>
    </row>
    <row r="267" spans="1:7" s="121" customFormat="1">
      <c r="A267" s="381"/>
      <c r="B267" s="360"/>
      <c r="C267" s="360"/>
      <c r="D267" s="360"/>
      <c r="E267" s="360"/>
      <c r="F267" s="360"/>
      <c r="G267" s="124"/>
    </row>
    <row r="268" spans="1:7" s="121" customFormat="1">
      <c r="A268" s="361"/>
      <c r="B268" s="362"/>
      <c r="C268" s="362"/>
      <c r="D268" s="362"/>
      <c r="E268" s="362"/>
      <c r="F268" s="362"/>
      <c r="G268" s="363"/>
    </row>
    <row r="269" spans="1:7" ht="32.25" customHeight="1">
      <c r="A269" s="379"/>
      <c r="B269" s="82"/>
      <c r="C269" s="367"/>
      <c r="D269" s="368"/>
      <c r="E269" s="368"/>
      <c r="F269" s="368"/>
      <c r="G269" s="369"/>
    </row>
    <row r="270" spans="1:7" s="121" customFormat="1">
      <c r="A270" s="380"/>
      <c r="B270" s="117"/>
      <c r="C270" s="118"/>
      <c r="D270" s="119"/>
      <c r="E270" s="119"/>
      <c r="F270" s="120"/>
      <c r="G270" s="120"/>
    </row>
    <row r="271" spans="1:7" s="114" customFormat="1">
      <c r="A271" s="380"/>
      <c r="B271" s="71"/>
      <c r="C271" s="55"/>
      <c r="D271" s="144"/>
      <c r="E271" s="145"/>
      <c r="F271" s="146"/>
      <c r="G271" s="70"/>
    </row>
    <row r="272" spans="1:7" s="114" customFormat="1">
      <c r="A272" s="380"/>
      <c r="B272" s="71"/>
      <c r="C272" s="55"/>
      <c r="D272" s="144"/>
      <c r="E272" s="145"/>
      <c r="F272" s="146"/>
      <c r="G272" s="70"/>
    </row>
    <row r="273" spans="1:7" s="114" customFormat="1">
      <c r="A273" s="380"/>
      <c r="B273" s="71"/>
      <c r="C273" s="55"/>
      <c r="D273" s="144"/>
      <c r="E273" s="145"/>
      <c r="F273" s="146"/>
      <c r="G273" s="70"/>
    </row>
    <row r="274" spans="1:7" s="121" customFormat="1">
      <c r="A274" s="381"/>
      <c r="B274" s="360"/>
      <c r="C274" s="360"/>
      <c r="D274" s="360"/>
      <c r="E274" s="360"/>
      <c r="F274" s="360"/>
      <c r="G274" s="124"/>
    </row>
    <row r="275" spans="1:7" s="121" customFormat="1">
      <c r="A275" s="361"/>
      <c r="B275" s="362"/>
      <c r="C275" s="362"/>
      <c r="D275" s="362"/>
      <c r="E275" s="362"/>
      <c r="F275" s="362"/>
      <c r="G275" s="363"/>
    </row>
    <row r="276" spans="1:7" ht="32.25" customHeight="1">
      <c r="A276" s="379"/>
      <c r="B276" s="82"/>
      <c r="C276" s="367"/>
      <c r="D276" s="368"/>
      <c r="E276" s="368"/>
      <c r="F276" s="368"/>
      <c r="G276" s="369"/>
    </row>
    <row r="277" spans="1:7" s="121" customFormat="1">
      <c r="A277" s="380"/>
      <c r="B277" s="117"/>
      <c r="C277" s="118"/>
      <c r="D277" s="119"/>
      <c r="E277" s="119"/>
      <c r="F277" s="120"/>
      <c r="G277" s="120"/>
    </row>
    <row r="278" spans="1:7" s="114" customFormat="1">
      <c r="A278" s="380"/>
      <c r="B278" s="71"/>
      <c r="C278" s="55"/>
      <c r="D278" s="144"/>
      <c r="E278" s="145"/>
      <c r="F278" s="146"/>
      <c r="G278" s="70"/>
    </row>
    <row r="279" spans="1:7" s="114" customFormat="1">
      <c r="A279" s="380"/>
      <c r="B279" s="71"/>
      <c r="C279" s="55"/>
      <c r="D279" s="144"/>
      <c r="E279" s="145"/>
      <c r="F279" s="146"/>
      <c r="G279" s="70"/>
    </row>
    <row r="280" spans="1:7" s="114" customFormat="1">
      <c r="A280" s="380"/>
      <c r="B280" s="71"/>
      <c r="C280" s="55"/>
      <c r="D280" s="144"/>
      <c r="E280" s="145"/>
      <c r="F280" s="146"/>
      <c r="G280" s="70"/>
    </row>
    <row r="281" spans="1:7" s="114" customFormat="1">
      <c r="A281" s="380"/>
      <c r="B281" s="71"/>
      <c r="C281" s="55"/>
      <c r="D281" s="144"/>
      <c r="E281" s="145"/>
      <c r="F281" s="146"/>
      <c r="G281" s="70"/>
    </row>
    <row r="282" spans="1:7" s="114" customFormat="1">
      <c r="A282" s="380"/>
      <c r="B282" s="71"/>
      <c r="C282" s="55"/>
      <c r="D282" s="144"/>
      <c r="E282" s="145"/>
      <c r="F282" s="146"/>
      <c r="G282" s="70"/>
    </row>
    <row r="283" spans="1:7" s="121" customFormat="1">
      <c r="A283" s="381"/>
      <c r="B283" s="360"/>
      <c r="C283" s="360"/>
      <c r="D283" s="360"/>
      <c r="E283" s="360"/>
      <c r="F283" s="360"/>
      <c r="G283" s="124"/>
    </row>
    <row r="284" spans="1:7" s="121" customFormat="1">
      <c r="A284" s="361"/>
      <c r="B284" s="362"/>
      <c r="C284" s="362"/>
      <c r="D284" s="362"/>
      <c r="E284" s="362"/>
      <c r="F284" s="362"/>
      <c r="G284" s="363"/>
    </row>
    <row r="285" spans="1:7" ht="32.25" customHeight="1">
      <c r="A285" s="379"/>
      <c r="B285" s="100"/>
      <c r="C285" s="367"/>
      <c r="D285" s="368"/>
      <c r="E285" s="368"/>
      <c r="F285" s="368"/>
      <c r="G285" s="369"/>
    </row>
    <row r="286" spans="1:7" s="121" customFormat="1">
      <c r="A286" s="380"/>
      <c r="B286" s="117"/>
      <c r="C286" s="118"/>
      <c r="D286" s="119"/>
      <c r="E286" s="119"/>
      <c r="F286" s="120"/>
      <c r="G286" s="120"/>
    </row>
    <row r="287" spans="1:7" s="114" customFormat="1">
      <c r="A287" s="380"/>
      <c r="B287" s="144"/>
      <c r="C287" s="55"/>
      <c r="D287" s="144"/>
      <c r="E287" s="145"/>
      <c r="F287" s="146"/>
      <c r="G287" s="70"/>
    </row>
    <row r="288" spans="1:7" s="114" customFormat="1">
      <c r="A288" s="380"/>
      <c r="B288" s="144"/>
      <c r="C288" s="55"/>
      <c r="D288" s="144"/>
      <c r="E288" s="145"/>
      <c r="F288" s="146"/>
      <c r="G288" s="70"/>
    </row>
    <row r="289" spans="1:7" s="114" customFormat="1">
      <c r="A289" s="380"/>
      <c r="B289" s="144"/>
      <c r="C289" s="55"/>
      <c r="D289" s="144"/>
      <c r="E289" s="145"/>
      <c r="F289" s="146"/>
      <c r="G289" s="70"/>
    </row>
    <row r="290" spans="1:7" s="114" customFormat="1">
      <c r="A290" s="380"/>
      <c r="B290" s="144"/>
      <c r="C290" s="55"/>
      <c r="D290" s="144"/>
      <c r="E290" s="145"/>
      <c r="F290" s="146"/>
      <c r="G290" s="70"/>
    </row>
    <row r="291" spans="1:7" s="121" customFormat="1">
      <c r="A291" s="381"/>
      <c r="B291" s="360"/>
      <c r="C291" s="360"/>
      <c r="D291" s="360"/>
      <c r="E291" s="360"/>
      <c r="F291" s="360"/>
      <c r="G291" s="124"/>
    </row>
    <row r="292" spans="1:7" s="121" customFormat="1">
      <c r="A292" s="361"/>
      <c r="B292" s="362"/>
      <c r="C292" s="362"/>
      <c r="D292" s="362"/>
      <c r="E292" s="362"/>
      <c r="F292" s="362"/>
      <c r="G292" s="363"/>
    </row>
    <row r="293" spans="1:7" s="170" customFormat="1">
      <c r="A293" s="106"/>
      <c r="B293" s="398"/>
      <c r="C293" s="399"/>
      <c r="D293" s="399"/>
      <c r="E293" s="399"/>
      <c r="F293" s="399"/>
      <c r="G293" s="400"/>
    </row>
    <row r="294" spans="1:7" ht="32.25" customHeight="1">
      <c r="A294" s="401"/>
      <c r="B294" s="82"/>
      <c r="C294" s="367"/>
      <c r="D294" s="368"/>
      <c r="E294" s="368"/>
      <c r="F294" s="368"/>
      <c r="G294" s="369"/>
    </row>
    <row r="295" spans="1:7" s="121" customFormat="1">
      <c r="A295" s="402"/>
      <c r="B295" s="117"/>
      <c r="C295" s="118"/>
      <c r="D295" s="119"/>
      <c r="E295" s="119"/>
      <c r="F295" s="120"/>
      <c r="G295" s="120"/>
    </row>
    <row r="296" spans="1:7" s="114" customFormat="1">
      <c r="A296" s="402"/>
      <c r="B296" s="61"/>
      <c r="C296" s="55"/>
      <c r="D296" s="71"/>
      <c r="E296" s="145"/>
      <c r="F296" s="123"/>
      <c r="G296" s="123"/>
    </row>
    <row r="297" spans="1:7" s="114" customFormat="1">
      <c r="A297" s="402"/>
      <c r="B297" s="61"/>
      <c r="C297" s="55"/>
      <c r="D297" s="71"/>
      <c r="E297" s="145"/>
      <c r="F297" s="69"/>
      <c r="G297" s="123"/>
    </row>
    <row r="298" spans="1:7" s="121" customFormat="1">
      <c r="A298" s="403"/>
      <c r="B298" s="360"/>
      <c r="C298" s="360"/>
      <c r="D298" s="360"/>
      <c r="E298" s="360"/>
      <c r="F298" s="360"/>
      <c r="G298" s="124"/>
    </row>
    <row r="299" spans="1:7" s="121" customFormat="1">
      <c r="A299" s="361"/>
      <c r="B299" s="362"/>
      <c r="C299" s="362"/>
      <c r="D299" s="362"/>
      <c r="E299" s="362"/>
      <c r="F299" s="362"/>
      <c r="G299" s="363"/>
    </row>
    <row r="300" spans="1:7" s="170" customFormat="1">
      <c r="A300" s="105"/>
      <c r="B300" s="398"/>
      <c r="C300" s="399"/>
      <c r="D300" s="399"/>
      <c r="E300" s="399"/>
      <c r="F300" s="399"/>
      <c r="G300" s="400"/>
    </row>
    <row r="301" spans="1:7" ht="32.25" customHeight="1">
      <c r="A301" s="370"/>
      <c r="B301" s="82"/>
      <c r="C301" s="367"/>
      <c r="D301" s="368"/>
      <c r="E301" s="368"/>
      <c r="F301" s="368"/>
      <c r="G301" s="369"/>
    </row>
    <row r="302" spans="1:7" s="121" customFormat="1">
      <c r="A302" s="371"/>
      <c r="B302" s="117"/>
      <c r="C302" s="118"/>
      <c r="D302" s="119"/>
      <c r="E302" s="119"/>
      <c r="F302" s="120"/>
      <c r="G302" s="120"/>
    </row>
    <row r="303" spans="1:7" s="114" customFormat="1">
      <c r="A303" s="371"/>
      <c r="B303" s="71"/>
      <c r="C303" s="55"/>
      <c r="D303" s="144"/>
      <c r="E303" s="145"/>
      <c r="F303" s="146"/>
      <c r="G303" s="70"/>
    </row>
    <row r="304" spans="1:7" s="114" customFormat="1">
      <c r="A304" s="371"/>
      <c r="B304" s="71"/>
      <c r="C304" s="55"/>
      <c r="D304" s="144"/>
      <c r="E304" s="145"/>
      <c r="F304" s="146"/>
      <c r="G304" s="70"/>
    </row>
    <row r="305" spans="1:7" s="114" customFormat="1">
      <c r="A305" s="371"/>
      <c r="B305" s="71"/>
      <c r="C305" s="55"/>
      <c r="D305" s="144"/>
      <c r="E305" s="145"/>
      <c r="F305" s="146"/>
      <c r="G305" s="70"/>
    </row>
    <row r="306" spans="1:7" s="114" customFormat="1">
      <c r="A306" s="371"/>
      <c r="B306" s="71"/>
      <c r="C306" s="55"/>
      <c r="D306" s="144"/>
      <c r="E306" s="145"/>
      <c r="F306" s="146"/>
      <c r="G306" s="70"/>
    </row>
    <row r="307" spans="1:7" s="114" customFormat="1">
      <c r="A307" s="371"/>
      <c r="B307" s="71"/>
      <c r="C307" s="55"/>
      <c r="D307" s="144"/>
      <c r="E307" s="145"/>
      <c r="F307" s="146"/>
      <c r="G307" s="70"/>
    </row>
    <row r="308" spans="1:7" s="114" customFormat="1">
      <c r="A308" s="371"/>
      <c r="B308" s="71"/>
      <c r="C308" s="55"/>
      <c r="D308" s="144"/>
      <c r="E308" s="145"/>
      <c r="F308" s="146"/>
      <c r="G308" s="70"/>
    </row>
    <row r="309" spans="1:7" s="114" customFormat="1">
      <c r="A309" s="371"/>
      <c r="B309" s="71"/>
      <c r="C309" s="55"/>
      <c r="D309" s="144"/>
      <c r="E309" s="145"/>
      <c r="F309" s="146"/>
      <c r="G309" s="70"/>
    </row>
    <row r="310" spans="1:7" s="121" customFormat="1">
      <c r="A310" s="372"/>
      <c r="B310" s="360"/>
      <c r="C310" s="360"/>
      <c r="D310" s="360"/>
      <c r="E310" s="360"/>
      <c r="F310" s="360"/>
      <c r="G310" s="124"/>
    </row>
    <row r="311" spans="1:7" s="121" customFormat="1">
      <c r="A311" s="361"/>
      <c r="B311" s="362"/>
      <c r="C311" s="362"/>
      <c r="D311" s="362"/>
      <c r="E311" s="362"/>
      <c r="F311" s="362"/>
      <c r="G311" s="363"/>
    </row>
    <row r="312" spans="1:7" ht="32.25" customHeight="1">
      <c r="A312" s="370"/>
      <c r="B312" s="82"/>
      <c r="C312" s="367"/>
      <c r="D312" s="368"/>
      <c r="E312" s="368"/>
      <c r="F312" s="368"/>
      <c r="G312" s="369"/>
    </row>
    <row r="313" spans="1:7" s="121" customFormat="1">
      <c r="A313" s="371"/>
      <c r="B313" s="117"/>
      <c r="C313" s="118"/>
      <c r="D313" s="119"/>
      <c r="E313" s="119"/>
      <c r="F313" s="120"/>
      <c r="G313" s="120"/>
    </row>
    <row r="314" spans="1:7" s="114" customFormat="1">
      <c r="A314" s="371"/>
      <c r="B314" s="144"/>
      <c r="C314" s="55"/>
      <c r="D314" s="144"/>
      <c r="E314" s="145"/>
      <c r="F314" s="146"/>
      <c r="G314" s="70"/>
    </row>
    <row r="315" spans="1:7" s="114" customFormat="1">
      <c r="A315" s="371"/>
      <c r="B315" s="144"/>
      <c r="C315" s="55"/>
      <c r="D315" s="144"/>
      <c r="E315" s="145"/>
      <c r="F315" s="146"/>
      <c r="G315" s="70"/>
    </row>
    <row r="316" spans="1:7" s="114" customFormat="1">
      <c r="A316" s="371"/>
      <c r="B316" s="144"/>
      <c r="C316" s="55"/>
      <c r="D316" s="144"/>
      <c r="E316" s="145"/>
      <c r="F316" s="146"/>
      <c r="G316" s="70"/>
    </row>
    <row r="317" spans="1:7" s="114" customFormat="1">
      <c r="A317" s="371"/>
      <c r="B317" s="144"/>
      <c r="C317" s="55"/>
      <c r="D317" s="144"/>
      <c r="E317" s="145"/>
      <c r="F317" s="146"/>
      <c r="G317" s="70"/>
    </row>
    <row r="318" spans="1:7" s="114" customFormat="1">
      <c r="A318" s="371"/>
      <c r="B318" s="144"/>
      <c r="C318" s="55"/>
      <c r="D318" s="144"/>
      <c r="E318" s="145"/>
      <c r="F318" s="146"/>
      <c r="G318" s="70"/>
    </row>
    <row r="319" spans="1:7" s="114" customFormat="1">
      <c r="A319" s="371"/>
      <c r="B319" s="144"/>
      <c r="C319" s="55"/>
      <c r="D319" s="144"/>
      <c r="E319" s="145"/>
      <c r="F319" s="146"/>
      <c r="G319" s="70"/>
    </row>
    <row r="320" spans="1:7" s="114" customFormat="1">
      <c r="A320" s="371"/>
      <c r="B320" s="144"/>
      <c r="C320" s="55"/>
      <c r="D320" s="144"/>
      <c r="E320" s="145"/>
      <c r="F320" s="146"/>
      <c r="G320" s="70"/>
    </row>
    <row r="321" spans="1:7" s="114" customFormat="1">
      <c r="A321" s="371"/>
      <c r="B321" s="144"/>
      <c r="C321" s="55"/>
      <c r="D321" s="144"/>
      <c r="E321" s="145"/>
      <c r="F321" s="146"/>
      <c r="G321" s="70"/>
    </row>
    <row r="322" spans="1:7" s="121" customFormat="1">
      <c r="A322" s="372"/>
      <c r="B322" s="360"/>
      <c r="C322" s="360"/>
      <c r="D322" s="360"/>
      <c r="E322" s="360"/>
      <c r="F322" s="360"/>
      <c r="G322" s="124"/>
    </row>
    <row r="323" spans="1:7" s="121" customFormat="1">
      <c r="A323" s="361"/>
      <c r="B323" s="362"/>
      <c r="C323" s="362"/>
      <c r="D323" s="362"/>
      <c r="E323" s="362"/>
      <c r="F323" s="362"/>
      <c r="G323" s="363"/>
    </row>
    <row r="324" spans="1:7" ht="32.25" customHeight="1">
      <c r="A324" s="370"/>
      <c r="B324" s="82"/>
      <c r="C324" s="367"/>
      <c r="D324" s="368"/>
      <c r="E324" s="368"/>
      <c r="F324" s="368"/>
      <c r="G324" s="369"/>
    </row>
    <row r="325" spans="1:7" s="121" customFormat="1">
      <c r="A325" s="371"/>
      <c r="B325" s="117"/>
      <c r="C325" s="118"/>
      <c r="D325" s="119"/>
      <c r="E325" s="119"/>
      <c r="F325" s="120"/>
      <c r="G325" s="120"/>
    </row>
    <row r="326" spans="1:7" s="114" customFormat="1">
      <c r="A326" s="371"/>
      <c r="B326" s="144"/>
      <c r="C326" s="55"/>
      <c r="D326" s="144"/>
      <c r="E326" s="145"/>
      <c r="F326" s="146"/>
      <c r="G326" s="70"/>
    </row>
    <row r="327" spans="1:7" s="114" customFormat="1">
      <c r="A327" s="371"/>
      <c r="B327" s="144"/>
      <c r="C327" s="55"/>
      <c r="D327" s="144"/>
      <c r="E327" s="145"/>
      <c r="F327" s="146"/>
      <c r="G327" s="70"/>
    </row>
    <row r="328" spans="1:7" s="114" customFormat="1">
      <c r="A328" s="371"/>
      <c r="B328" s="144"/>
      <c r="C328" s="55"/>
      <c r="D328" s="144"/>
      <c r="E328" s="145"/>
      <c r="F328" s="146"/>
      <c r="G328" s="70"/>
    </row>
    <row r="329" spans="1:7" s="114" customFormat="1">
      <c r="A329" s="371"/>
      <c r="B329" s="144"/>
      <c r="C329" s="55"/>
      <c r="D329" s="144"/>
      <c r="E329" s="145"/>
      <c r="F329" s="146"/>
      <c r="G329" s="70"/>
    </row>
    <row r="330" spans="1:7" s="121" customFormat="1">
      <c r="A330" s="372"/>
      <c r="B330" s="360"/>
      <c r="C330" s="360"/>
      <c r="D330" s="360"/>
      <c r="E330" s="360"/>
      <c r="F330" s="360"/>
      <c r="G330" s="124"/>
    </row>
    <row r="331" spans="1:7" s="121" customFormat="1">
      <c r="A331" s="361"/>
      <c r="B331" s="362"/>
      <c r="C331" s="362"/>
      <c r="D331" s="362"/>
      <c r="E331" s="362"/>
      <c r="F331" s="362"/>
      <c r="G331" s="363"/>
    </row>
    <row r="332" spans="1:7" ht="32.25" customHeight="1">
      <c r="A332" s="370"/>
      <c r="B332" s="82"/>
      <c r="C332" s="367"/>
      <c r="D332" s="368"/>
      <c r="E332" s="368"/>
      <c r="F332" s="368"/>
      <c r="G332" s="369"/>
    </row>
    <row r="333" spans="1:7" s="121" customFormat="1">
      <c r="A333" s="371"/>
      <c r="B333" s="117"/>
      <c r="C333" s="118"/>
      <c r="D333" s="119"/>
      <c r="E333" s="119"/>
      <c r="F333" s="120"/>
      <c r="G333" s="120"/>
    </row>
    <row r="334" spans="1:7" s="114" customFormat="1">
      <c r="A334" s="371"/>
      <c r="B334" s="71"/>
      <c r="C334" s="55"/>
      <c r="D334" s="144"/>
      <c r="E334" s="145"/>
      <c r="F334" s="146"/>
      <c r="G334" s="70"/>
    </row>
    <row r="335" spans="1:7" s="114" customFormat="1">
      <c r="A335" s="371"/>
      <c r="B335" s="71"/>
      <c r="C335" s="55"/>
      <c r="D335" s="144"/>
      <c r="E335" s="145"/>
      <c r="F335" s="146"/>
      <c r="G335" s="70"/>
    </row>
    <row r="336" spans="1:7" s="114" customFormat="1">
      <c r="A336" s="371"/>
      <c r="B336" s="71"/>
      <c r="C336" s="55"/>
      <c r="D336" s="144"/>
      <c r="E336" s="145"/>
      <c r="F336" s="146"/>
      <c r="G336" s="70"/>
    </row>
    <row r="337" spans="1:7" s="121" customFormat="1">
      <c r="A337" s="372"/>
      <c r="B337" s="360"/>
      <c r="C337" s="360"/>
      <c r="D337" s="360"/>
      <c r="E337" s="360"/>
      <c r="F337" s="360"/>
      <c r="G337" s="124"/>
    </row>
    <row r="338" spans="1:7" s="121" customFormat="1">
      <c r="A338" s="361"/>
      <c r="B338" s="362"/>
      <c r="C338" s="362"/>
      <c r="D338" s="362"/>
      <c r="E338" s="362"/>
      <c r="F338" s="362"/>
      <c r="G338" s="363"/>
    </row>
    <row r="339" spans="1:7" ht="32.25" customHeight="1">
      <c r="A339" s="370"/>
      <c r="B339" s="82"/>
      <c r="C339" s="367"/>
      <c r="D339" s="368"/>
      <c r="E339" s="368"/>
      <c r="F339" s="368"/>
      <c r="G339" s="369"/>
    </row>
    <row r="340" spans="1:7" s="121" customFormat="1">
      <c r="A340" s="371"/>
      <c r="B340" s="117"/>
      <c r="C340" s="118"/>
      <c r="D340" s="119"/>
      <c r="E340" s="119"/>
      <c r="F340" s="120"/>
      <c r="G340" s="120"/>
    </row>
    <row r="341" spans="1:7" s="114" customFormat="1">
      <c r="A341" s="371"/>
      <c r="B341" s="144"/>
      <c r="C341" s="55"/>
      <c r="D341" s="144"/>
      <c r="E341" s="145"/>
      <c r="F341" s="146"/>
      <c r="G341" s="70"/>
    </row>
    <row r="342" spans="1:7" s="114" customFormat="1">
      <c r="A342" s="371"/>
      <c r="B342" s="144"/>
      <c r="C342" s="55"/>
      <c r="D342" s="144"/>
      <c r="E342" s="145"/>
      <c r="F342" s="146"/>
      <c r="G342" s="70"/>
    </row>
    <row r="343" spans="1:7" s="114" customFormat="1">
      <c r="A343" s="371"/>
      <c r="B343" s="144"/>
      <c r="C343" s="55"/>
      <c r="D343" s="144"/>
      <c r="E343" s="145"/>
      <c r="F343" s="146"/>
      <c r="G343" s="70"/>
    </row>
    <row r="344" spans="1:7" s="114" customFormat="1">
      <c r="A344" s="371"/>
      <c r="B344" s="144"/>
      <c r="C344" s="55"/>
      <c r="D344" s="144"/>
      <c r="E344" s="145"/>
      <c r="F344" s="146"/>
      <c r="G344" s="70"/>
    </row>
    <row r="345" spans="1:7" s="114" customFormat="1">
      <c r="A345" s="371"/>
      <c r="B345" s="144"/>
      <c r="C345" s="55"/>
      <c r="D345" s="144"/>
      <c r="E345" s="145"/>
      <c r="F345" s="146"/>
      <c r="G345" s="70"/>
    </row>
    <row r="346" spans="1:7" s="114" customFormat="1">
      <c r="A346" s="371"/>
      <c r="B346" s="144"/>
      <c r="C346" s="55"/>
      <c r="D346" s="144"/>
      <c r="E346" s="145"/>
      <c r="F346" s="146"/>
      <c r="G346" s="70"/>
    </row>
    <row r="347" spans="1:7" s="114" customFormat="1">
      <c r="A347" s="371"/>
      <c r="B347" s="144"/>
      <c r="C347" s="55"/>
      <c r="D347" s="144"/>
      <c r="E347" s="145"/>
      <c r="F347" s="146"/>
      <c r="G347" s="70"/>
    </row>
    <row r="348" spans="1:7" s="114" customFormat="1">
      <c r="A348" s="371"/>
      <c r="B348" s="144"/>
      <c r="C348" s="55"/>
      <c r="D348" s="144"/>
      <c r="E348" s="145"/>
      <c r="F348" s="146"/>
      <c r="G348" s="70"/>
    </row>
    <row r="349" spans="1:7" s="114" customFormat="1">
      <c r="A349" s="371"/>
      <c r="B349" s="144"/>
      <c r="C349" s="55"/>
      <c r="D349" s="144"/>
      <c r="E349" s="145"/>
      <c r="F349" s="146"/>
      <c r="G349" s="57"/>
    </row>
    <row r="350" spans="1:7" s="114" customFormat="1">
      <c r="A350" s="371"/>
      <c r="B350" s="144"/>
      <c r="C350" s="55"/>
      <c r="D350" s="144"/>
      <c r="E350" s="145"/>
      <c r="F350" s="146"/>
      <c r="G350" s="57"/>
    </row>
    <row r="351" spans="1:7" s="114" customFormat="1">
      <c r="A351" s="371"/>
      <c r="B351" s="144"/>
      <c r="C351" s="55"/>
      <c r="D351" s="144"/>
      <c r="E351" s="145"/>
      <c r="F351" s="146"/>
      <c r="G351" s="57"/>
    </row>
    <row r="352" spans="1:7" s="121" customFormat="1">
      <c r="A352" s="372"/>
      <c r="B352" s="360"/>
      <c r="C352" s="360"/>
      <c r="D352" s="360"/>
      <c r="E352" s="360"/>
      <c r="F352" s="360"/>
      <c r="G352" s="124"/>
    </row>
    <row r="353" spans="1:7" s="121" customFormat="1">
      <c r="A353" s="361"/>
      <c r="B353" s="362"/>
      <c r="C353" s="362"/>
      <c r="D353" s="362"/>
      <c r="E353" s="362"/>
      <c r="F353" s="362"/>
      <c r="G353" s="363"/>
    </row>
    <row r="354" spans="1:7" ht="32.25" customHeight="1">
      <c r="A354" s="370"/>
      <c r="B354" s="82"/>
      <c r="C354" s="367"/>
      <c r="D354" s="368"/>
      <c r="E354" s="368"/>
      <c r="F354" s="368"/>
      <c r="G354" s="369"/>
    </row>
    <row r="355" spans="1:7" s="121" customFormat="1">
      <c r="A355" s="371"/>
      <c r="B355" s="117"/>
      <c r="C355" s="118"/>
      <c r="D355" s="119"/>
      <c r="E355" s="119"/>
      <c r="F355" s="120"/>
      <c r="G355" s="120"/>
    </row>
    <row r="356" spans="1:7" s="114" customFormat="1">
      <c r="A356" s="371"/>
      <c r="B356" s="144"/>
      <c r="C356" s="62"/>
      <c r="D356" s="144"/>
      <c r="E356" s="145"/>
      <c r="F356" s="146"/>
      <c r="G356" s="70"/>
    </row>
    <row r="357" spans="1:7" s="114" customFormat="1">
      <c r="A357" s="371"/>
      <c r="B357" s="144"/>
      <c r="C357" s="62"/>
      <c r="D357" s="144"/>
      <c r="E357" s="145"/>
      <c r="F357" s="146"/>
      <c r="G357" s="70"/>
    </row>
    <row r="358" spans="1:7" s="114" customFormat="1">
      <c r="A358" s="371"/>
      <c r="B358" s="144"/>
      <c r="C358" s="62"/>
      <c r="D358" s="144"/>
      <c r="E358" s="145"/>
      <c r="F358" s="146"/>
      <c r="G358" s="70"/>
    </row>
    <row r="359" spans="1:7" s="114" customFormat="1">
      <c r="A359" s="371"/>
      <c r="B359" s="144"/>
      <c r="C359" s="62"/>
      <c r="D359" s="144"/>
      <c r="E359" s="145"/>
      <c r="F359" s="146"/>
      <c r="G359" s="70"/>
    </row>
    <row r="360" spans="1:7" s="121" customFormat="1">
      <c r="A360" s="372"/>
      <c r="B360" s="360"/>
      <c r="C360" s="360"/>
      <c r="D360" s="360"/>
      <c r="E360" s="360"/>
      <c r="F360" s="360"/>
      <c r="G360" s="124"/>
    </row>
    <row r="361" spans="1:7" s="121" customFormat="1">
      <c r="A361" s="361"/>
      <c r="B361" s="362"/>
      <c r="C361" s="362"/>
      <c r="D361" s="362"/>
      <c r="E361" s="362"/>
      <c r="F361" s="362"/>
      <c r="G361" s="363"/>
    </row>
    <row r="362" spans="1:7" s="170" customFormat="1">
      <c r="A362" s="106"/>
      <c r="B362" s="398"/>
      <c r="C362" s="399"/>
      <c r="D362" s="399"/>
      <c r="E362" s="399"/>
      <c r="F362" s="399"/>
      <c r="G362" s="400"/>
    </row>
    <row r="363" spans="1:7" ht="32.25" customHeight="1">
      <c r="A363" s="370"/>
      <c r="B363" s="82"/>
      <c r="C363" s="367"/>
      <c r="D363" s="368"/>
      <c r="E363" s="368"/>
      <c r="F363" s="368"/>
      <c r="G363" s="369"/>
    </row>
    <row r="364" spans="1:7" s="121" customFormat="1">
      <c r="A364" s="371"/>
      <c r="B364" s="117"/>
      <c r="C364" s="118"/>
      <c r="D364" s="119"/>
      <c r="E364" s="119"/>
      <c r="F364" s="120"/>
      <c r="G364" s="120"/>
    </row>
    <row r="365" spans="1:7" s="114" customFormat="1">
      <c r="A365" s="371"/>
      <c r="B365" s="71"/>
      <c r="C365" s="55"/>
      <c r="D365" s="144"/>
      <c r="E365" s="145"/>
      <c r="F365" s="146"/>
      <c r="G365" s="70"/>
    </row>
    <row r="366" spans="1:7" s="114" customFormat="1">
      <c r="A366" s="371"/>
      <c r="B366" s="144"/>
      <c r="C366" s="55"/>
      <c r="D366" s="144"/>
      <c r="E366" s="145"/>
      <c r="F366" s="146"/>
      <c r="G366" s="70"/>
    </row>
    <row r="367" spans="1:7" s="114" customFormat="1">
      <c r="A367" s="371"/>
      <c r="B367" s="144"/>
      <c r="C367" s="55"/>
      <c r="D367" s="144"/>
      <c r="E367" s="145"/>
      <c r="F367" s="146"/>
      <c r="G367" s="70"/>
    </row>
    <row r="368" spans="1:7" s="114" customFormat="1">
      <c r="A368" s="371"/>
      <c r="B368" s="144"/>
      <c r="C368" s="55"/>
      <c r="D368" s="144"/>
      <c r="E368" s="145"/>
      <c r="F368" s="146"/>
      <c r="G368" s="70"/>
    </row>
    <row r="369" spans="1:7" s="121" customFormat="1">
      <c r="A369" s="372"/>
      <c r="B369" s="360"/>
      <c r="C369" s="360"/>
      <c r="D369" s="360"/>
      <c r="E369" s="360"/>
      <c r="F369" s="360"/>
      <c r="G369" s="124"/>
    </row>
    <row r="370" spans="1:7" s="121" customFormat="1">
      <c r="A370" s="361"/>
      <c r="B370" s="362"/>
      <c r="C370" s="362"/>
      <c r="D370" s="362"/>
      <c r="E370" s="362"/>
      <c r="F370" s="362"/>
      <c r="G370" s="363"/>
    </row>
    <row r="371" spans="1:7" ht="32.25" customHeight="1">
      <c r="A371" s="370"/>
      <c r="B371" s="82"/>
      <c r="C371" s="367"/>
      <c r="D371" s="368"/>
      <c r="E371" s="368"/>
      <c r="F371" s="368"/>
      <c r="G371" s="369"/>
    </row>
    <row r="372" spans="1:7" s="121" customFormat="1">
      <c r="A372" s="371"/>
      <c r="B372" s="117"/>
      <c r="C372" s="118"/>
      <c r="D372" s="119"/>
      <c r="E372" s="119"/>
      <c r="F372" s="120"/>
      <c r="G372" s="120"/>
    </row>
    <row r="373" spans="1:7" s="114" customFormat="1">
      <c r="A373" s="371"/>
      <c r="B373" s="144"/>
      <c r="C373" s="55"/>
      <c r="D373" s="144"/>
      <c r="E373" s="145"/>
      <c r="F373" s="146"/>
      <c r="G373" s="70"/>
    </row>
    <row r="374" spans="1:7" s="114" customFormat="1">
      <c r="A374" s="371"/>
      <c r="B374" s="144"/>
      <c r="C374" s="55"/>
      <c r="D374" s="144"/>
      <c r="E374" s="145"/>
      <c r="F374" s="146"/>
      <c r="G374" s="70"/>
    </row>
    <row r="375" spans="1:7" s="114" customFormat="1">
      <c r="A375" s="371"/>
      <c r="B375" s="144"/>
      <c r="C375" s="55"/>
      <c r="D375" s="144"/>
      <c r="E375" s="145"/>
      <c r="F375" s="146"/>
      <c r="G375" s="70"/>
    </row>
    <row r="376" spans="1:7" s="114" customFormat="1">
      <c r="A376" s="371"/>
      <c r="B376" s="144"/>
      <c r="C376" s="55"/>
      <c r="D376" s="144"/>
      <c r="E376" s="145"/>
      <c r="F376" s="146"/>
      <c r="G376" s="70"/>
    </row>
    <row r="377" spans="1:7" s="121" customFormat="1">
      <c r="A377" s="372"/>
      <c r="B377" s="360"/>
      <c r="C377" s="360"/>
      <c r="D377" s="360"/>
      <c r="E377" s="360"/>
      <c r="F377" s="360"/>
      <c r="G377" s="124"/>
    </row>
    <row r="378" spans="1:7" s="121" customFormat="1">
      <c r="A378" s="361"/>
      <c r="B378" s="362"/>
      <c r="C378" s="362"/>
      <c r="D378" s="362"/>
      <c r="E378" s="362"/>
      <c r="F378" s="362"/>
      <c r="G378" s="363"/>
    </row>
    <row r="379" spans="1:7" ht="32.25" customHeight="1">
      <c r="A379" s="370"/>
      <c r="B379" s="82"/>
      <c r="C379" s="367"/>
      <c r="D379" s="368"/>
      <c r="E379" s="368"/>
      <c r="F379" s="368"/>
      <c r="G379" s="369"/>
    </row>
    <row r="380" spans="1:7" s="121" customFormat="1">
      <c r="A380" s="371"/>
      <c r="B380" s="117"/>
      <c r="C380" s="118"/>
      <c r="D380" s="119"/>
      <c r="E380" s="119"/>
      <c r="F380" s="120"/>
      <c r="G380" s="120"/>
    </row>
    <row r="381" spans="1:7" s="114" customFormat="1">
      <c r="A381" s="371"/>
      <c r="B381" s="71"/>
      <c r="C381" s="55"/>
      <c r="D381" s="144"/>
      <c r="E381" s="145"/>
      <c r="F381" s="146"/>
      <c r="G381" s="70"/>
    </row>
    <row r="382" spans="1:7" s="114" customFormat="1">
      <c r="A382" s="371"/>
      <c r="B382" s="144"/>
      <c r="C382" s="55"/>
      <c r="D382" s="144"/>
      <c r="E382" s="145"/>
      <c r="F382" s="146"/>
      <c r="G382" s="123"/>
    </row>
    <row r="383" spans="1:7" s="114" customFormat="1">
      <c r="A383" s="371"/>
      <c r="B383" s="144"/>
      <c r="C383" s="55"/>
      <c r="D383" s="144"/>
      <c r="E383" s="145"/>
      <c r="F383" s="146"/>
      <c r="G383" s="123"/>
    </row>
    <row r="384" spans="1:7" s="114" customFormat="1">
      <c r="A384" s="371"/>
      <c r="B384" s="144"/>
      <c r="C384" s="55"/>
      <c r="D384" s="144"/>
      <c r="E384" s="145"/>
      <c r="F384" s="146"/>
      <c r="G384" s="123"/>
    </row>
    <row r="385" spans="1:7" s="114" customFormat="1">
      <c r="A385" s="371"/>
      <c r="B385" s="144"/>
      <c r="C385" s="159"/>
      <c r="D385" s="160"/>
      <c r="E385" s="145"/>
      <c r="F385" s="146"/>
      <c r="G385" s="123"/>
    </row>
    <row r="386" spans="1:7" s="114" customFormat="1">
      <c r="A386" s="371"/>
      <c r="B386" s="144"/>
      <c r="C386" s="55"/>
      <c r="D386" s="144"/>
      <c r="E386" s="145"/>
      <c r="F386" s="146"/>
      <c r="G386" s="123"/>
    </row>
    <row r="387" spans="1:7" s="114" customFormat="1">
      <c r="A387" s="371"/>
      <c r="B387" s="144"/>
      <c r="C387" s="55"/>
      <c r="D387" s="144"/>
      <c r="E387" s="145"/>
      <c r="F387" s="146"/>
      <c r="G387" s="70"/>
    </row>
    <row r="388" spans="1:7" s="114" customFormat="1">
      <c r="A388" s="371"/>
      <c r="B388" s="144"/>
      <c r="C388" s="55"/>
      <c r="D388" s="144"/>
      <c r="E388" s="145"/>
      <c r="F388" s="146"/>
      <c r="G388" s="123"/>
    </row>
    <row r="389" spans="1:7" s="114" customFormat="1">
      <c r="A389" s="371"/>
      <c r="B389" s="144"/>
      <c r="C389" s="55"/>
      <c r="D389" s="144"/>
      <c r="E389" s="145"/>
      <c r="F389" s="146"/>
      <c r="G389" s="123"/>
    </row>
    <row r="390" spans="1:7" s="121" customFormat="1">
      <c r="A390" s="372"/>
      <c r="B390" s="360"/>
      <c r="C390" s="360"/>
      <c r="D390" s="360"/>
      <c r="E390" s="360"/>
      <c r="F390" s="360"/>
      <c r="G390" s="124"/>
    </row>
    <row r="391" spans="1:7" s="121" customFormat="1">
      <c r="A391" s="361"/>
      <c r="B391" s="362"/>
      <c r="C391" s="362"/>
      <c r="D391" s="362"/>
      <c r="E391" s="362"/>
      <c r="F391" s="362"/>
      <c r="G391" s="363"/>
    </row>
    <row r="392" spans="1:7" ht="32.25" customHeight="1">
      <c r="A392" s="364"/>
      <c r="B392" s="100"/>
      <c r="C392" s="367"/>
      <c r="D392" s="368"/>
      <c r="E392" s="368"/>
      <c r="F392" s="368"/>
      <c r="G392" s="369"/>
    </row>
    <row r="393" spans="1:7" s="121" customFormat="1">
      <c r="A393" s="365"/>
      <c r="B393" s="117"/>
      <c r="C393" s="118"/>
      <c r="D393" s="119"/>
      <c r="E393" s="119"/>
      <c r="F393" s="120"/>
      <c r="G393" s="120"/>
    </row>
    <row r="394" spans="1:7" s="114" customFormat="1">
      <c r="A394" s="365"/>
      <c r="B394" s="144"/>
      <c r="C394" s="288"/>
      <c r="D394" s="289"/>
      <c r="E394" s="162"/>
      <c r="F394" s="163"/>
      <c r="G394" s="123"/>
    </row>
    <row r="395" spans="1:7" s="114" customFormat="1">
      <c r="A395" s="365"/>
      <c r="B395" s="71"/>
      <c r="C395" s="55"/>
      <c r="D395" s="144"/>
      <c r="E395" s="162"/>
      <c r="F395" s="163"/>
      <c r="G395" s="123"/>
    </row>
    <row r="396" spans="1:7" s="114" customFormat="1">
      <c r="A396" s="365"/>
      <c r="B396" s="144"/>
      <c r="C396" s="55"/>
      <c r="D396" s="144"/>
      <c r="E396" s="162"/>
      <c r="F396" s="163"/>
      <c r="G396" s="70"/>
    </row>
    <row r="397" spans="1:7" s="114" customFormat="1">
      <c r="A397" s="365"/>
      <c r="B397" s="144"/>
      <c r="C397" s="55"/>
      <c r="D397" s="144"/>
      <c r="E397" s="162"/>
      <c r="F397" s="163"/>
      <c r="G397" s="290"/>
    </row>
    <row r="398" spans="1:7" s="114" customFormat="1">
      <c r="A398" s="365"/>
      <c r="B398" s="144"/>
      <c r="C398" s="55"/>
      <c r="D398" s="144"/>
      <c r="E398" s="162"/>
      <c r="F398" s="163"/>
      <c r="G398" s="290"/>
    </row>
    <row r="399" spans="1:7" s="121" customFormat="1">
      <c r="A399" s="366"/>
      <c r="B399" s="360"/>
      <c r="C399" s="360"/>
      <c r="D399" s="360"/>
      <c r="E399" s="360"/>
      <c r="F399" s="360"/>
      <c r="G399" s="124"/>
    </row>
    <row r="400" spans="1:7" s="121" customFormat="1">
      <c r="A400" s="361"/>
      <c r="B400" s="362"/>
      <c r="C400" s="362"/>
      <c r="D400" s="362"/>
      <c r="E400" s="362"/>
      <c r="F400" s="362"/>
      <c r="G400" s="363"/>
    </row>
    <row r="401" spans="1:7" ht="32.25" customHeight="1">
      <c r="A401" s="370"/>
      <c r="B401" s="82"/>
      <c r="C401" s="367"/>
      <c r="D401" s="368"/>
      <c r="E401" s="368"/>
      <c r="F401" s="368"/>
      <c r="G401" s="369"/>
    </row>
    <row r="402" spans="1:7" s="121" customFormat="1">
      <c r="A402" s="371"/>
      <c r="B402" s="117"/>
      <c r="C402" s="118"/>
      <c r="D402" s="119"/>
      <c r="E402" s="119"/>
      <c r="F402" s="120"/>
      <c r="G402" s="120"/>
    </row>
    <row r="403" spans="1:7" s="114" customFormat="1">
      <c r="A403" s="371"/>
      <c r="B403" s="71"/>
      <c r="C403" s="55"/>
      <c r="D403" s="144"/>
      <c r="E403" s="145"/>
      <c r="F403" s="146"/>
      <c r="G403" s="70"/>
    </row>
    <row r="404" spans="1:7" s="114" customFormat="1">
      <c r="A404" s="371"/>
      <c r="B404" s="144"/>
      <c r="C404" s="55"/>
      <c r="D404" s="144"/>
      <c r="E404" s="145"/>
      <c r="F404" s="146"/>
      <c r="G404" s="70"/>
    </row>
    <row r="405" spans="1:7" s="114" customFormat="1">
      <c r="A405" s="371"/>
      <c r="B405" s="144"/>
      <c r="C405" s="55"/>
      <c r="D405" s="144"/>
      <c r="E405" s="145"/>
      <c r="F405" s="146"/>
      <c r="G405" s="70"/>
    </row>
    <row r="406" spans="1:7" s="114" customFormat="1">
      <c r="A406" s="371"/>
      <c r="B406" s="144"/>
      <c r="C406" s="55"/>
      <c r="D406" s="144"/>
      <c r="E406" s="145"/>
      <c r="F406" s="146"/>
      <c r="G406" s="70"/>
    </row>
    <row r="407" spans="1:7" s="114" customFormat="1">
      <c r="A407" s="371"/>
      <c r="B407" s="144"/>
      <c r="C407" s="195"/>
      <c r="D407" s="194"/>
      <c r="E407" s="145"/>
      <c r="F407" s="146"/>
      <c r="G407" s="70"/>
    </row>
    <row r="408" spans="1:7" s="114" customFormat="1">
      <c r="A408" s="371"/>
      <c r="B408" s="144"/>
      <c r="C408" s="55"/>
      <c r="D408" s="144"/>
      <c r="E408" s="145"/>
      <c r="F408" s="146"/>
      <c r="G408" s="70"/>
    </row>
    <row r="409" spans="1:7" s="121" customFormat="1">
      <c r="A409" s="372"/>
      <c r="B409" s="360"/>
      <c r="C409" s="360"/>
      <c r="D409" s="360"/>
      <c r="E409" s="360"/>
      <c r="F409" s="360"/>
      <c r="G409" s="124"/>
    </row>
    <row r="410" spans="1:7" s="121" customFormat="1">
      <c r="A410" s="361"/>
      <c r="B410" s="362"/>
      <c r="C410" s="362"/>
      <c r="D410" s="362"/>
      <c r="E410" s="362"/>
      <c r="F410" s="362"/>
      <c r="G410" s="363"/>
    </row>
    <row r="411" spans="1:7" s="170" customFormat="1">
      <c r="A411" s="105"/>
      <c r="B411" s="398"/>
      <c r="C411" s="399"/>
      <c r="D411" s="399"/>
      <c r="E411" s="399"/>
      <c r="F411" s="399"/>
      <c r="G411" s="400"/>
    </row>
    <row r="412" spans="1:7" ht="32.25" customHeight="1">
      <c r="A412" s="370"/>
      <c r="B412" s="82"/>
      <c r="C412" s="367"/>
      <c r="D412" s="368"/>
      <c r="E412" s="368"/>
      <c r="F412" s="368"/>
      <c r="G412" s="369"/>
    </row>
    <row r="413" spans="1:7" s="121" customFormat="1">
      <c r="A413" s="371"/>
      <c r="B413" s="117"/>
      <c r="C413" s="118"/>
      <c r="D413" s="119"/>
      <c r="E413" s="119"/>
      <c r="F413" s="120"/>
      <c r="G413" s="120"/>
    </row>
    <row r="414" spans="1:7" s="114" customFormat="1">
      <c r="A414" s="371"/>
      <c r="B414" s="144"/>
      <c r="C414" s="55"/>
      <c r="D414" s="144"/>
      <c r="E414" s="145"/>
      <c r="F414" s="146"/>
      <c r="G414" s="70"/>
    </row>
    <row r="415" spans="1:7" s="114" customFormat="1">
      <c r="A415" s="371"/>
      <c r="B415" s="144"/>
      <c r="C415" s="55"/>
      <c r="D415" s="144"/>
      <c r="E415" s="145"/>
      <c r="F415" s="146"/>
      <c r="G415" s="70"/>
    </row>
    <row r="416" spans="1:7" s="114" customFormat="1">
      <c r="A416" s="371"/>
      <c r="B416" s="144"/>
      <c r="C416" s="55"/>
      <c r="D416" s="144"/>
      <c r="E416" s="145"/>
      <c r="F416" s="146"/>
      <c r="G416" s="70"/>
    </row>
    <row r="417" spans="1:7" s="121" customFormat="1">
      <c r="A417" s="372"/>
      <c r="B417" s="360"/>
      <c r="C417" s="360"/>
      <c r="D417" s="360"/>
      <c r="E417" s="360"/>
      <c r="F417" s="360"/>
      <c r="G417" s="124"/>
    </row>
    <row r="418" spans="1:7" s="121" customFormat="1">
      <c r="A418" s="361"/>
      <c r="B418" s="362"/>
      <c r="C418" s="362"/>
      <c r="D418" s="362"/>
      <c r="E418" s="362"/>
      <c r="F418" s="362"/>
      <c r="G418" s="363"/>
    </row>
    <row r="419" spans="1:7" ht="32.25" customHeight="1">
      <c r="A419" s="364"/>
      <c r="B419" s="100"/>
      <c r="C419" s="367"/>
      <c r="D419" s="368"/>
      <c r="E419" s="368"/>
      <c r="F419" s="368"/>
      <c r="G419" s="369"/>
    </row>
    <row r="420" spans="1:7" s="121" customFormat="1">
      <c r="A420" s="365"/>
      <c r="B420" s="117"/>
      <c r="C420" s="118"/>
      <c r="D420" s="119"/>
      <c r="E420" s="119"/>
      <c r="F420" s="120"/>
      <c r="G420" s="120"/>
    </row>
    <row r="421" spans="1:7" s="114" customFormat="1">
      <c r="A421" s="365"/>
      <c r="B421" s="71"/>
      <c r="C421" s="239"/>
      <c r="D421" s="71"/>
      <c r="E421" s="162"/>
      <c r="F421" s="291"/>
      <c r="G421" s="292"/>
    </row>
    <row r="422" spans="1:7" s="114" customFormat="1">
      <c r="A422" s="365"/>
      <c r="B422" s="71"/>
      <c r="C422" s="239"/>
      <c r="D422" s="71"/>
      <c r="E422" s="162"/>
      <c r="F422" s="291"/>
      <c r="G422" s="292"/>
    </row>
    <row r="423" spans="1:7" s="114" customFormat="1">
      <c r="A423" s="365"/>
      <c r="B423" s="71"/>
      <c r="C423" s="239"/>
      <c r="D423" s="71"/>
      <c r="E423" s="162"/>
      <c r="F423" s="291"/>
      <c r="G423" s="292"/>
    </row>
    <row r="424" spans="1:7" s="114" customFormat="1">
      <c r="A424" s="365"/>
      <c r="B424" s="144"/>
      <c r="C424" s="55"/>
      <c r="D424" s="144"/>
      <c r="E424" s="162"/>
      <c r="F424" s="163"/>
      <c r="G424" s="292"/>
    </row>
    <row r="425" spans="1:7" s="114" customFormat="1">
      <c r="A425" s="365"/>
      <c r="B425" s="144"/>
      <c r="C425" s="55"/>
      <c r="D425" s="144"/>
      <c r="E425" s="162"/>
      <c r="F425" s="163"/>
      <c r="G425" s="292"/>
    </row>
    <row r="426" spans="1:7" s="121" customFormat="1">
      <c r="A426" s="366"/>
      <c r="B426" s="360"/>
      <c r="C426" s="360"/>
      <c r="D426" s="360"/>
      <c r="E426" s="360"/>
      <c r="F426" s="360"/>
      <c r="G426" s="124"/>
    </row>
    <row r="427" spans="1:7" s="121" customFormat="1">
      <c r="A427" s="361"/>
      <c r="B427" s="362"/>
      <c r="C427" s="362"/>
      <c r="D427" s="362"/>
      <c r="E427" s="362"/>
      <c r="F427" s="362"/>
      <c r="G427" s="363"/>
    </row>
    <row r="428" spans="1:7" ht="32.25" customHeight="1">
      <c r="A428" s="370"/>
      <c r="B428" s="82"/>
      <c r="C428" s="367"/>
      <c r="D428" s="368"/>
      <c r="E428" s="368"/>
      <c r="F428" s="368"/>
      <c r="G428" s="369"/>
    </row>
    <row r="429" spans="1:7" s="121" customFormat="1">
      <c r="A429" s="371"/>
      <c r="B429" s="117"/>
      <c r="C429" s="118"/>
      <c r="D429" s="119"/>
      <c r="E429" s="119"/>
      <c r="F429" s="120"/>
      <c r="G429" s="120"/>
    </row>
    <row r="430" spans="1:7" s="114" customFormat="1">
      <c r="A430" s="371"/>
      <c r="B430" s="144"/>
      <c r="C430" s="55"/>
      <c r="D430" s="144"/>
      <c r="E430" s="145"/>
      <c r="F430" s="146"/>
      <c r="G430" s="70"/>
    </row>
    <row r="431" spans="1:7" s="114" customFormat="1">
      <c r="A431" s="371"/>
      <c r="B431" s="144"/>
      <c r="C431" s="55"/>
      <c r="D431" s="144"/>
      <c r="E431" s="145"/>
      <c r="F431" s="146"/>
      <c r="G431" s="70"/>
    </row>
    <row r="432" spans="1:7" s="114" customFormat="1">
      <c r="A432" s="371"/>
      <c r="B432" s="144"/>
      <c r="C432" s="55"/>
      <c r="D432" s="144"/>
      <c r="E432" s="145"/>
      <c r="F432" s="146"/>
      <c r="G432" s="70"/>
    </row>
    <row r="433" spans="1:7" s="114" customFormat="1">
      <c r="A433" s="371"/>
      <c r="B433" s="144"/>
      <c r="C433" s="55"/>
      <c r="D433" s="144"/>
      <c r="E433" s="145"/>
      <c r="F433" s="146"/>
      <c r="G433" s="70"/>
    </row>
    <row r="434" spans="1:7" s="121" customFormat="1">
      <c r="A434" s="372"/>
      <c r="B434" s="360"/>
      <c r="C434" s="360"/>
      <c r="D434" s="360"/>
      <c r="E434" s="360"/>
      <c r="F434" s="360"/>
      <c r="G434" s="124"/>
    </row>
    <row r="435" spans="1:7" s="121" customFormat="1">
      <c r="A435" s="361"/>
      <c r="B435" s="362"/>
      <c r="C435" s="362"/>
      <c r="D435" s="362"/>
      <c r="E435" s="362"/>
      <c r="F435" s="362"/>
      <c r="G435" s="363"/>
    </row>
    <row r="436" spans="1:7" ht="32.25" customHeight="1">
      <c r="A436" s="364"/>
      <c r="B436" s="100"/>
      <c r="C436" s="367"/>
      <c r="D436" s="368"/>
      <c r="E436" s="368"/>
      <c r="F436" s="368"/>
      <c r="G436" s="369"/>
    </row>
    <row r="437" spans="1:7" s="121" customFormat="1">
      <c r="A437" s="365"/>
      <c r="B437" s="117"/>
      <c r="C437" s="118"/>
      <c r="D437" s="119"/>
      <c r="E437" s="119"/>
      <c r="F437" s="120"/>
      <c r="G437" s="120"/>
    </row>
    <row r="438" spans="1:7" s="158" customFormat="1">
      <c r="A438" s="365"/>
      <c r="B438" s="204"/>
      <c r="C438" s="55"/>
      <c r="D438" s="198"/>
      <c r="E438" s="205"/>
      <c r="F438" s="206"/>
      <c r="G438" s="207"/>
    </row>
    <row r="439" spans="1:7" s="158" customFormat="1">
      <c r="A439" s="365"/>
      <c r="B439" s="204"/>
      <c r="C439" s="55"/>
      <c r="D439" s="198"/>
      <c r="E439" s="205"/>
      <c r="F439" s="206"/>
      <c r="G439" s="207"/>
    </row>
    <row r="440" spans="1:7" s="158" customFormat="1">
      <c r="A440" s="365"/>
      <c r="B440" s="204"/>
      <c r="C440" s="55"/>
      <c r="D440" s="198"/>
      <c r="E440" s="205"/>
      <c r="F440" s="206"/>
      <c r="G440" s="207"/>
    </row>
    <row r="441" spans="1:7" s="158" customFormat="1">
      <c r="A441" s="365"/>
      <c r="B441" s="204"/>
      <c r="C441" s="55"/>
      <c r="D441" s="198"/>
      <c r="E441" s="205"/>
      <c r="F441" s="206"/>
      <c r="G441" s="208"/>
    </row>
    <row r="442" spans="1:7" s="158" customFormat="1">
      <c r="A442" s="365"/>
      <c r="B442" s="204"/>
      <c r="C442" s="55"/>
      <c r="D442" s="198"/>
      <c r="E442" s="205"/>
      <c r="F442" s="206"/>
      <c r="G442" s="208"/>
    </row>
    <row r="443" spans="1:7" s="121" customFormat="1">
      <c r="A443" s="366"/>
      <c r="B443" s="360"/>
      <c r="C443" s="360"/>
      <c r="D443" s="360"/>
      <c r="E443" s="360"/>
      <c r="F443" s="360"/>
      <c r="G443" s="124"/>
    </row>
    <row r="444" spans="1:7" s="121" customFormat="1">
      <c r="A444" s="361"/>
      <c r="B444" s="362"/>
      <c r="C444" s="362"/>
      <c r="D444" s="362"/>
      <c r="E444" s="362"/>
      <c r="F444" s="362"/>
      <c r="G444" s="363"/>
    </row>
    <row r="445" spans="1:7" ht="32.25" customHeight="1">
      <c r="A445" s="370"/>
      <c r="B445" s="82"/>
      <c r="C445" s="367"/>
      <c r="D445" s="368"/>
      <c r="E445" s="368"/>
      <c r="F445" s="368"/>
      <c r="G445" s="369"/>
    </row>
    <row r="446" spans="1:7" s="121" customFormat="1">
      <c r="A446" s="371"/>
      <c r="B446" s="117"/>
      <c r="C446" s="118"/>
      <c r="D446" s="119"/>
      <c r="E446" s="119"/>
      <c r="F446" s="120"/>
      <c r="G446" s="120"/>
    </row>
    <row r="447" spans="1:7" s="114" customFormat="1">
      <c r="A447" s="371"/>
      <c r="B447" s="144"/>
      <c r="C447" s="55"/>
      <c r="D447" s="144"/>
      <c r="E447" s="145"/>
      <c r="F447" s="146"/>
      <c r="G447" s="70"/>
    </row>
    <row r="448" spans="1:7" s="121" customFormat="1">
      <c r="A448" s="372"/>
      <c r="B448" s="360"/>
      <c r="C448" s="360"/>
      <c r="D448" s="360"/>
      <c r="E448" s="360"/>
      <c r="F448" s="360"/>
      <c r="G448" s="124"/>
    </row>
    <row r="449" spans="1:7" s="121" customFormat="1">
      <c r="A449" s="361"/>
      <c r="B449" s="362"/>
      <c r="C449" s="362"/>
      <c r="D449" s="362"/>
      <c r="E449" s="362"/>
      <c r="F449" s="362"/>
      <c r="G449" s="363"/>
    </row>
    <row r="450" spans="1:7" ht="32.25" customHeight="1">
      <c r="A450" s="364"/>
      <c r="B450" s="100"/>
      <c r="C450" s="367"/>
      <c r="D450" s="368"/>
      <c r="E450" s="368"/>
      <c r="F450" s="368"/>
      <c r="G450" s="369"/>
    </row>
    <row r="451" spans="1:7" s="121" customFormat="1">
      <c r="A451" s="365"/>
      <c r="B451" s="117"/>
      <c r="C451" s="118"/>
      <c r="D451" s="119"/>
      <c r="E451" s="119"/>
      <c r="F451" s="120"/>
      <c r="G451" s="120"/>
    </row>
    <row r="452" spans="1:7" s="114" customFormat="1">
      <c r="A452" s="365"/>
      <c r="B452" s="144"/>
      <c r="C452" s="55"/>
      <c r="D452" s="144"/>
      <c r="E452" s="162"/>
      <c r="F452" s="163"/>
      <c r="G452" s="70"/>
    </row>
    <row r="453" spans="1:7" s="114" customFormat="1">
      <c r="A453" s="365"/>
      <c r="B453" s="144"/>
      <c r="C453" s="55"/>
      <c r="D453" s="144"/>
      <c r="E453" s="162"/>
      <c r="F453" s="163"/>
      <c r="G453" s="70"/>
    </row>
    <row r="454" spans="1:7" s="114" customFormat="1">
      <c r="A454" s="365"/>
      <c r="B454" s="144"/>
      <c r="C454" s="55"/>
      <c r="D454" s="144"/>
      <c r="E454" s="162"/>
      <c r="F454" s="163"/>
      <c r="G454" s="70"/>
    </row>
    <row r="455" spans="1:7" s="114" customFormat="1">
      <c r="A455" s="365"/>
      <c r="B455" s="144"/>
      <c r="C455" s="55"/>
      <c r="D455" s="144"/>
      <c r="E455" s="162"/>
      <c r="F455" s="163"/>
      <c r="G455" s="70"/>
    </row>
    <row r="456" spans="1:7" s="114" customFormat="1">
      <c r="A456" s="365"/>
      <c r="B456" s="144"/>
      <c r="C456" s="55"/>
      <c r="D456" s="144"/>
      <c r="E456" s="162"/>
      <c r="F456" s="163"/>
      <c r="G456" s="70"/>
    </row>
    <row r="457" spans="1:7" s="114" customFormat="1">
      <c r="A457" s="365"/>
      <c r="B457" s="144"/>
      <c r="C457" s="55"/>
      <c r="D457" s="144"/>
      <c r="E457" s="162"/>
      <c r="F457" s="163"/>
      <c r="G457" s="70"/>
    </row>
    <row r="458" spans="1:7" s="114" customFormat="1">
      <c r="A458" s="365"/>
      <c r="B458" s="144"/>
      <c r="C458" s="55"/>
      <c r="D458" s="144"/>
      <c r="E458" s="162"/>
      <c r="F458" s="163"/>
      <c r="G458" s="70"/>
    </row>
    <row r="459" spans="1:7" s="114" customFormat="1">
      <c r="A459" s="365"/>
      <c r="B459" s="144"/>
      <c r="C459" s="55"/>
      <c r="D459" s="144"/>
      <c r="E459" s="162"/>
      <c r="F459" s="163"/>
      <c r="G459" s="70"/>
    </row>
    <row r="460" spans="1:7" s="114" customFormat="1">
      <c r="A460" s="365"/>
      <c r="B460" s="144"/>
      <c r="C460" s="55"/>
      <c r="D460" s="144"/>
      <c r="E460" s="162"/>
      <c r="F460" s="163"/>
      <c r="G460" s="70"/>
    </row>
    <row r="461" spans="1:7" s="114" customFormat="1">
      <c r="A461" s="365"/>
      <c r="B461" s="144"/>
      <c r="C461" s="55"/>
      <c r="D461" s="144"/>
      <c r="E461" s="162"/>
      <c r="F461" s="163"/>
      <c r="G461" s="70"/>
    </row>
    <row r="462" spans="1:7" s="121" customFormat="1">
      <c r="A462" s="366"/>
      <c r="B462" s="360"/>
      <c r="C462" s="360"/>
      <c r="D462" s="360"/>
      <c r="E462" s="360"/>
      <c r="F462" s="360"/>
      <c r="G462" s="124"/>
    </row>
    <row r="463" spans="1:7" s="121" customFormat="1">
      <c r="A463" s="361"/>
      <c r="B463" s="362"/>
      <c r="C463" s="362"/>
      <c r="D463" s="362"/>
      <c r="E463" s="362"/>
      <c r="F463" s="362"/>
      <c r="G463" s="363"/>
    </row>
    <row r="464" spans="1:7" s="170" customFormat="1">
      <c r="A464" s="108"/>
      <c r="B464" s="398"/>
      <c r="C464" s="399"/>
      <c r="D464" s="399"/>
      <c r="E464" s="399"/>
      <c r="F464" s="399"/>
      <c r="G464" s="400"/>
    </row>
    <row r="465" spans="1:7" ht="32.25" customHeight="1">
      <c r="A465" s="385"/>
      <c r="B465" s="82"/>
      <c r="C465" s="367"/>
      <c r="D465" s="368"/>
      <c r="E465" s="368"/>
      <c r="F465" s="368"/>
      <c r="G465" s="369"/>
    </row>
    <row r="466" spans="1:7" s="121" customFormat="1">
      <c r="A466" s="386"/>
      <c r="B466" s="117"/>
      <c r="C466" s="118"/>
      <c r="D466" s="119"/>
      <c r="E466" s="119"/>
      <c r="F466" s="120"/>
      <c r="G466" s="120"/>
    </row>
    <row r="467" spans="1:7" s="114" customFormat="1">
      <c r="A467" s="386"/>
      <c r="B467" s="144"/>
      <c r="C467" s="55"/>
      <c r="D467" s="144"/>
      <c r="E467" s="145"/>
      <c r="F467" s="146"/>
      <c r="G467" s="70"/>
    </row>
    <row r="468" spans="1:7" s="114" customFormat="1">
      <c r="A468" s="386"/>
      <c r="B468" s="144"/>
      <c r="C468" s="55"/>
      <c r="D468" s="144"/>
      <c r="E468" s="145"/>
      <c r="F468" s="146"/>
      <c r="G468" s="70"/>
    </row>
    <row r="469" spans="1:7" s="114" customFormat="1">
      <c r="A469" s="386"/>
      <c r="B469" s="144"/>
      <c r="C469" s="55"/>
      <c r="D469" s="144"/>
      <c r="E469" s="145"/>
      <c r="F469" s="146"/>
      <c r="G469" s="70"/>
    </row>
    <row r="470" spans="1:7" s="114" customFormat="1">
      <c r="A470" s="386"/>
      <c r="B470" s="144"/>
      <c r="C470" s="55"/>
      <c r="D470" s="144"/>
      <c r="E470" s="145"/>
      <c r="F470" s="146"/>
      <c r="G470" s="70"/>
    </row>
    <row r="471" spans="1:7" s="114" customFormat="1">
      <c r="A471" s="386"/>
      <c r="B471" s="144"/>
      <c r="C471" s="55"/>
      <c r="D471" s="144"/>
      <c r="E471" s="145"/>
      <c r="F471" s="146"/>
      <c r="G471" s="70"/>
    </row>
    <row r="472" spans="1:7" s="121" customFormat="1">
      <c r="A472" s="387"/>
      <c r="B472" s="360"/>
      <c r="C472" s="360"/>
      <c r="D472" s="360"/>
      <c r="E472" s="360"/>
      <c r="F472" s="360"/>
      <c r="G472" s="124"/>
    </row>
    <row r="473" spans="1:7" s="121" customFormat="1">
      <c r="A473" s="361"/>
      <c r="B473" s="362"/>
      <c r="C473" s="362"/>
      <c r="D473" s="362"/>
      <c r="E473" s="362"/>
      <c r="F473" s="362"/>
      <c r="G473" s="363"/>
    </row>
    <row r="474" spans="1:7" ht="32.25" customHeight="1">
      <c r="A474" s="385"/>
      <c r="B474" s="82"/>
      <c r="C474" s="367"/>
      <c r="D474" s="368"/>
      <c r="E474" s="368"/>
      <c r="F474" s="368"/>
      <c r="G474" s="369"/>
    </row>
    <row r="475" spans="1:7" s="121" customFormat="1">
      <c r="A475" s="386"/>
      <c r="B475" s="117"/>
      <c r="C475" s="118"/>
      <c r="D475" s="119"/>
      <c r="E475" s="119"/>
      <c r="F475" s="120"/>
      <c r="G475" s="120"/>
    </row>
    <row r="476" spans="1:7" s="114" customFormat="1">
      <c r="A476" s="386"/>
      <c r="B476" s="144"/>
      <c r="C476" s="55"/>
      <c r="D476" s="144"/>
      <c r="E476" s="145"/>
      <c r="F476" s="146"/>
      <c r="G476" s="70"/>
    </row>
    <row r="477" spans="1:7" s="114" customFormat="1">
      <c r="A477" s="386"/>
      <c r="B477" s="144"/>
      <c r="C477" s="55"/>
      <c r="D477" s="144"/>
      <c r="E477" s="145"/>
      <c r="F477" s="146"/>
      <c r="G477" s="70"/>
    </row>
    <row r="478" spans="1:7" s="114" customFormat="1">
      <c r="A478" s="386"/>
      <c r="B478" s="144"/>
      <c r="C478" s="55"/>
      <c r="D478" s="160"/>
      <c r="E478" s="145"/>
      <c r="F478" s="146"/>
      <c r="G478" s="70"/>
    </row>
    <row r="479" spans="1:7" s="121" customFormat="1">
      <c r="A479" s="387"/>
      <c r="B479" s="360"/>
      <c r="C479" s="360"/>
      <c r="D479" s="360"/>
      <c r="E479" s="360"/>
      <c r="F479" s="360"/>
      <c r="G479" s="124"/>
    </row>
    <row r="480" spans="1:7" s="121" customFormat="1">
      <c r="A480" s="361"/>
      <c r="B480" s="362"/>
      <c r="C480" s="362"/>
      <c r="D480" s="362"/>
      <c r="E480" s="362"/>
      <c r="F480" s="362"/>
      <c r="G480" s="363"/>
    </row>
    <row r="481" spans="1:7" ht="32.25" customHeight="1">
      <c r="A481" s="385"/>
      <c r="B481" s="82"/>
      <c r="C481" s="367"/>
      <c r="D481" s="368"/>
      <c r="E481" s="368"/>
      <c r="F481" s="368"/>
      <c r="G481" s="369"/>
    </row>
    <row r="482" spans="1:7" s="121" customFormat="1">
      <c r="A482" s="386"/>
      <c r="B482" s="117"/>
      <c r="C482" s="118"/>
      <c r="D482" s="119"/>
      <c r="E482" s="119"/>
      <c r="F482" s="120"/>
      <c r="G482" s="120"/>
    </row>
    <row r="483" spans="1:7" s="114" customFormat="1">
      <c r="A483" s="386"/>
      <c r="B483" s="144"/>
      <c r="C483" s="55"/>
      <c r="D483" s="71"/>
      <c r="E483" s="145"/>
      <c r="F483" s="146"/>
      <c r="G483" s="70"/>
    </row>
    <row r="484" spans="1:7" s="114" customFormat="1">
      <c r="A484" s="386"/>
      <c r="B484" s="144"/>
      <c r="C484" s="55"/>
      <c r="D484" s="71"/>
      <c r="E484" s="145"/>
      <c r="F484" s="146"/>
      <c r="G484" s="70"/>
    </row>
    <row r="485" spans="1:7" s="114" customFormat="1">
      <c r="A485" s="386"/>
      <c r="B485" s="144"/>
      <c r="C485" s="55"/>
      <c r="D485" s="71"/>
      <c r="E485" s="145"/>
      <c r="F485" s="146"/>
      <c r="G485" s="70"/>
    </row>
    <row r="486" spans="1:7" s="114" customFormat="1">
      <c r="A486" s="386"/>
      <c r="B486" s="144"/>
      <c r="C486" s="55"/>
      <c r="D486" s="71"/>
      <c r="E486" s="145"/>
      <c r="F486" s="146"/>
      <c r="G486" s="70"/>
    </row>
    <row r="487" spans="1:7" s="114" customFormat="1">
      <c r="A487" s="386"/>
      <c r="B487" s="144"/>
      <c r="C487" s="55"/>
      <c r="D487" s="71"/>
      <c r="E487" s="145"/>
      <c r="F487" s="146"/>
      <c r="G487" s="70"/>
    </row>
    <row r="488" spans="1:7" s="114" customFormat="1">
      <c r="A488" s="386"/>
      <c r="B488" s="144"/>
      <c r="C488" s="55"/>
      <c r="D488" s="71"/>
      <c r="E488" s="145"/>
      <c r="F488" s="146"/>
      <c r="G488" s="70"/>
    </row>
    <row r="489" spans="1:7" s="121" customFormat="1">
      <c r="A489" s="387"/>
      <c r="B489" s="360"/>
      <c r="C489" s="360"/>
      <c r="D489" s="360"/>
      <c r="E489" s="360"/>
      <c r="F489" s="360"/>
      <c r="G489" s="124"/>
    </row>
    <row r="490" spans="1:7" s="121" customFormat="1">
      <c r="A490" s="361"/>
      <c r="B490" s="362"/>
      <c r="C490" s="362"/>
      <c r="D490" s="362"/>
      <c r="E490" s="362"/>
      <c r="F490" s="362"/>
      <c r="G490" s="363"/>
    </row>
    <row r="491" spans="1:7" ht="32.25" customHeight="1">
      <c r="A491" s="385"/>
      <c r="B491" s="100"/>
      <c r="C491" s="367"/>
      <c r="D491" s="368"/>
      <c r="E491" s="368"/>
      <c r="F491" s="368"/>
      <c r="G491" s="369"/>
    </row>
    <row r="492" spans="1:7" s="121" customFormat="1">
      <c r="A492" s="386"/>
      <c r="B492" s="117"/>
      <c r="C492" s="118"/>
      <c r="D492" s="119"/>
      <c r="E492" s="119"/>
      <c r="F492" s="120"/>
      <c r="G492" s="120"/>
    </row>
    <row r="493" spans="1:7" s="114" customFormat="1">
      <c r="A493" s="386"/>
      <c r="B493" s="144"/>
      <c r="C493" s="55"/>
      <c r="D493" s="71"/>
      <c r="E493" s="162"/>
      <c r="F493" s="163"/>
      <c r="G493" s="70"/>
    </row>
    <row r="494" spans="1:7" s="114" customFormat="1">
      <c r="A494" s="386"/>
      <c r="B494" s="144"/>
      <c r="C494" s="55"/>
      <c r="D494" s="71"/>
      <c r="E494" s="162"/>
      <c r="F494" s="163"/>
      <c r="G494" s="70"/>
    </row>
    <row r="495" spans="1:7" s="114" customFormat="1">
      <c r="A495" s="386"/>
      <c r="B495" s="144"/>
      <c r="C495" s="55"/>
      <c r="D495" s="71"/>
      <c r="E495" s="162"/>
      <c r="F495" s="163"/>
      <c r="G495" s="70"/>
    </row>
    <row r="496" spans="1:7" s="114" customFormat="1">
      <c r="A496" s="386"/>
      <c r="B496" s="144"/>
      <c r="C496" s="55"/>
      <c r="D496" s="71"/>
      <c r="E496" s="162"/>
      <c r="F496" s="163"/>
      <c r="G496" s="70"/>
    </row>
    <row r="497" spans="1:7" s="114" customFormat="1">
      <c r="A497" s="386"/>
      <c r="B497" s="144"/>
      <c r="C497" s="55"/>
      <c r="D497" s="71"/>
      <c r="E497" s="162"/>
      <c r="F497" s="163"/>
      <c r="G497" s="70"/>
    </row>
    <row r="498" spans="1:7" s="114" customFormat="1">
      <c r="A498" s="386"/>
      <c r="B498" s="144"/>
      <c r="C498" s="55"/>
      <c r="D498" s="71"/>
      <c r="E498" s="162"/>
      <c r="F498" s="163"/>
      <c r="G498" s="70"/>
    </row>
    <row r="499" spans="1:7" s="121" customFormat="1">
      <c r="A499" s="387"/>
      <c r="B499" s="360"/>
      <c r="C499" s="360"/>
      <c r="D499" s="360"/>
      <c r="E499" s="360"/>
      <c r="F499" s="360"/>
      <c r="G499" s="124"/>
    </row>
    <row r="500" spans="1:7" s="121" customFormat="1">
      <c r="A500" s="361"/>
      <c r="B500" s="362"/>
      <c r="C500" s="362"/>
      <c r="D500" s="362"/>
      <c r="E500" s="362"/>
      <c r="F500" s="362"/>
      <c r="G500" s="363"/>
    </row>
    <row r="501" spans="1:7" ht="32.25" customHeight="1">
      <c r="A501" s="385"/>
      <c r="B501" s="100"/>
      <c r="C501" s="367"/>
      <c r="D501" s="368"/>
      <c r="E501" s="368"/>
      <c r="F501" s="368"/>
      <c r="G501" s="369"/>
    </row>
    <row r="502" spans="1:7" s="121" customFormat="1">
      <c r="A502" s="386"/>
      <c r="B502" s="117"/>
      <c r="C502" s="118"/>
      <c r="D502" s="119"/>
      <c r="E502" s="119"/>
      <c r="F502" s="120"/>
      <c r="G502" s="120"/>
    </row>
    <row r="503" spans="1:7" s="114" customFormat="1">
      <c r="A503" s="386"/>
      <c r="B503" s="209"/>
      <c r="C503" s="55"/>
      <c r="D503" s="71"/>
      <c r="E503" s="211"/>
      <c r="F503" s="212"/>
      <c r="G503" s="70"/>
    </row>
    <row r="504" spans="1:7" s="114" customFormat="1">
      <c r="A504" s="386"/>
      <c r="B504" s="213"/>
      <c r="C504" s="55"/>
      <c r="D504" s="61"/>
      <c r="E504" s="211"/>
      <c r="F504" s="55"/>
      <c r="G504" s="70"/>
    </row>
    <row r="505" spans="1:7" s="114" customFormat="1">
      <c r="A505" s="386"/>
      <c r="B505" s="213"/>
      <c r="C505" s="55"/>
      <c r="D505" s="197"/>
      <c r="E505" s="211"/>
      <c r="F505" s="210"/>
      <c r="G505" s="70"/>
    </row>
    <row r="506" spans="1:7" s="114" customFormat="1">
      <c r="A506" s="386"/>
      <c r="B506" s="169"/>
      <c r="C506" s="55"/>
      <c r="D506" s="61"/>
      <c r="E506" s="211"/>
      <c r="F506" s="210"/>
      <c r="G506" s="70"/>
    </row>
    <row r="507" spans="1:7" s="121" customFormat="1">
      <c r="A507" s="387"/>
      <c r="B507" s="360"/>
      <c r="C507" s="360"/>
      <c r="D507" s="360"/>
      <c r="E507" s="360"/>
      <c r="F507" s="360"/>
      <c r="G507" s="124"/>
    </row>
    <row r="508" spans="1:7" s="121" customFormat="1">
      <c r="A508" s="361"/>
      <c r="B508" s="362"/>
      <c r="C508" s="362"/>
      <c r="D508" s="362"/>
      <c r="E508" s="362"/>
      <c r="F508" s="362"/>
      <c r="G508" s="363"/>
    </row>
    <row r="509" spans="1:7" ht="32.25" customHeight="1">
      <c r="A509" s="385"/>
      <c r="B509" s="100"/>
      <c r="C509" s="367"/>
      <c r="D509" s="368"/>
      <c r="E509" s="368"/>
      <c r="F509" s="368"/>
      <c r="G509" s="369"/>
    </row>
    <row r="510" spans="1:7" s="121" customFormat="1">
      <c r="A510" s="386"/>
      <c r="B510" s="117"/>
      <c r="C510" s="118"/>
      <c r="D510" s="119"/>
      <c r="E510" s="119"/>
      <c r="F510" s="120"/>
      <c r="G510" s="120"/>
    </row>
    <row r="511" spans="1:7" s="114" customFormat="1">
      <c r="A511" s="386"/>
      <c r="B511" s="144"/>
      <c r="C511" s="55"/>
      <c r="D511" s="71"/>
      <c r="E511" s="162"/>
      <c r="F511" s="163"/>
      <c r="G511" s="70"/>
    </row>
    <row r="512" spans="1:7" s="114" customFormat="1">
      <c r="A512" s="386"/>
      <c r="B512" s="144"/>
      <c r="C512" s="55"/>
      <c r="D512" s="71"/>
      <c r="E512" s="162"/>
      <c r="F512" s="163"/>
      <c r="G512" s="70"/>
    </row>
    <row r="513" spans="1:7" s="114" customFormat="1">
      <c r="A513" s="386"/>
      <c r="B513" s="144"/>
      <c r="C513" s="55"/>
      <c r="D513" s="71"/>
      <c r="E513" s="162"/>
      <c r="F513" s="163"/>
      <c r="G513" s="70"/>
    </row>
    <row r="514" spans="1:7" s="114" customFormat="1">
      <c r="A514" s="386"/>
      <c r="B514" s="144"/>
      <c r="C514" s="55"/>
      <c r="D514" s="71"/>
      <c r="E514" s="162"/>
      <c r="F514" s="163"/>
      <c r="G514" s="70"/>
    </row>
    <row r="515" spans="1:7" s="121" customFormat="1">
      <c r="A515" s="387"/>
      <c r="B515" s="360"/>
      <c r="C515" s="360"/>
      <c r="D515" s="360"/>
      <c r="E515" s="360"/>
      <c r="F515" s="360"/>
      <c r="G515" s="124"/>
    </row>
    <row r="516" spans="1:7" s="121" customFormat="1">
      <c r="A516" s="361"/>
      <c r="B516" s="362"/>
      <c r="C516" s="362"/>
      <c r="D516" s="362"/>
      <c r="E516" s="362"/>
      <c r="F516" s="362"/>
      <c r="G516" s="363"/>
    </row>
    <row r="517" spans="1:7" s="170" customFormat="1">
      <c r="A517" s="108"/>
      <c r="B517" s="353"/>
      <c r="C517" s="354"/>
      <c r="D517" s="354"/>
      <c r="E517" s="354"/>
      <c r="F517" s="354"/>
      <c r="G517" s="355"/>
    </row>
    <row r="518" spans="1:7" s="170" customFormat="1">
      <c r="A518" s="108"/>
      <c r="B518" s="353"/>
      <c r="C518" s="354"/>
      <c r="D518" s="354"/>
      <c r="E518" s="354"/>
      <c r="F518" s="354"/>
      <c r="G518" s="355"/>
    </row>
    <row r="519" spans="1:7" ht="32.25" customHeight="1">
      <c r="A519" s="385"/>
      <c r="B519" s="82"/>
      <c r="C519" s="367"/>
      <c r="D519" s="368"/>
      <c r="E519" s="368"/>
      <c r="F519" s="368"/>
      <c r="G519" s="369"/>
    </row>
    <row r="520" spans="1:7" s="121" customFormat="1">
      <c r="A520" s="386"/>
      <c r="B520" s="117"/>
      <c r="C520" s="118"/>
      <c r="D520" s="119"/>
      <c r="E520" s="119"/>
      <c r="F520" s="120"/>
      <c r="G520" s="120"/>
    </row>
    <row r="521" spans="1:7" s="114" customFormat="1">
      <c r="A521" s="386"/>
      <c r="B521" s="144"/>
      <c r="C521" s="55"/>
      <c r="D521" s="71"/>
      <c r="E521" s="145"/>
      <c r="F521" s="146"/>
      <c r="G521" s="70"/>
    </row>
    <row r="522" spans="1:7" s="114" customFormat="1">
      <c r="A522" s="386"/>
      <c r="B522" s="144"/>
      <c r="C522" s="55"/>
      <c r="D522" s="71"/>
      <c r="E522" s="145"/>
      <c r="F522" s="146"/>
      <c r="G522" s="70"/>
    </row>
    <row r="523" spans="1:7" s="114" customFormat="1">
      <c r="A523" s="386"/>
      <c r="B523" s="144"/>
      <c r="C523" s="55"/>
      <c r="D523" s="71"/>
      <c r="E523" s="145"/>
      <c r="F523" s="146"/>
      <c r="G523" s="70"/>
    </row>
    <row r="524" spans="1:7" s="114" customFormat="1">
      <c r="A524" s="386"/>
      <c r="B524" s="144"/>
      <c r="C524" s="55"/>
      <c r="D524" s="71"/>
      <c r="E524" s="145"/>
      <c r="F524" s="146"/>
      <c r="G524" s="70"/>
    </row>
    <row r="525" spans="1:7" s="114" customFormat="1">
      <c r="A525" s="386"/>
      <c r="B525" s="144"/>
      <c r="C525" s="55"/>
      <c r="D525" s="71"/>
      <c r="E525" s="145"/>
      <c r="F525" s="146"/>
      <c r="G525" s="70"/>
    </row>
    <row r="526" spans="1:7" s="114" customFormat="1">
      <c r="A526" s="386"/>
      <c r="B526" s="144"/>
      <c r="C526" s="55"/>
      <c r="D526" s="71"/>
      <c r="E526" s="145"/>
      <c r="F526" s="146"/>
      <c r="G526" s="70"/>
    </row>
    <row r="527" spans="1:7" s="114" customFormat="1">
      <c r="A527" s="386"/>
      <c r="B527" s="144"/>
      <c r="C527" s="55"/>
      <c r="D527" s="71"/>
      <c r="E527" s="145"/>
      <c r="F527" s="146"/>
      <c r="G527" s="70"/>
    </row>
    <row r="528" spans="1:7" s="114" customFormat="1">
      <c r="A528" s="386"/>
      <c r="B528" s="144"/>
      <c r="C528" s="55"/>
      <c r="D528" s="71"/>
      <c r="E528" s="145"/>
      <c r="F528" s="146"/>
      <c r="G528" s="70"/>
    </row>
    <row r="529" spans="1:7" s="114" customFormat="1">
      <c r="A529" s="386"/>
      <c r="B529" s="144"/>
      <c r="C529" s="55"/>
      <c r="D529" s="71"/>
      <c r="E529" s="145"/>
      <c r="F529" s="146"/>
      <c r="G529" s="57"/>
    </row>
    <row r="530" spans="1:7" s="114" customFormat="1">
      <c r="A530" s="386"/>
      <c r="B530" s="144"/>
      <c r="C530" s="55"/>
      <c r="D530" s="71"/>
      <c r="E530" s="145"/>
      <c r="F530" s="146"/>
      <c r="G530" s="57"/>
    </row>
    <row r="531" spans="1:7" s="121" customFormat="1">
      <c r="A531" s="387"/>
      <c r="B531" s="360"/>
      <c r="C531" s="360"/>
      <c r="D531" s="360"/>
      <c r="E531" s="360"/>
      <c r="F531" s="360"/>
      <c r="G531" s="124"/>
    </row>
    <row r="532" spans="1:7" s="121" customFormat="1">
      <c r="A532" s="361"/>
      <c r="B532" s="362"/>
      <c r="C532" s="362"/>
      <c r="D532" s="362"/>
      <c r="E532" s="362"/>
      <c r="F532" s="362"/>
      <c r="G532" s="363"/>
    </row>
    <row r="533" spans="1:7" ht="32.25" customHeight="1">
      <c r="A533" s="385"/>
      <c r="B533" s="82"/>
      <c r="C533" s="367"/>
      <c r="D533" s="368"/>
      <c r="E533" s="368"/>
      <c r="F533" s="368"/>
      <c r="G533" s="369"/>
    </row>
    <row r="534" spans="1:7" s="121" customFormat="1">
      <c r="A534" s="386"/>
      <c r="B534" s="117"/>
      <c r="C534" s="118"/>
      <c r="D534" s="119"/>
      <c r="E534" s="119"/>
      <c r="F534" s="120"/>
      <c r="G534" s="120"/>
    </row>
    <row r="535" spans="1:7" s="114" customFormat="1">
      <c r="A535" s="386"/>
      <c r="B535" s="144"/>
      <c r="C535" s="55"/>
      <c r="D535" s="71"/>
      <c r="E535" s="145"/>
      <c r="F535" s="146"/>
      <c r="G535" s="70"/>
    </row>
    <row r="536" spans="1:7" s="114" customFormat="1">
      <c r="A536" s="386"/>
      <c r="B536" s="144"/>
      <c r="C536" s="55"/>
      <c r="D536" s="71"/>
      <c r="E536" s="145"/>
      <c r="F536" s="146"/>
      <c r="G536" s="70"/>
    </row>
    <row r="537" spans="1:7" s="114" customFormat="1">
      <c r="A537" s="386"/>
      <c r="B537" s="144"/>
      <c r="C537" s="55"/>
      <c r="D537" s="71"/>
      <c r="E537" s="145"/>
      <c r="F537" s="146"/>
      <c r="G537" s="70"/>
    </row>
    <row r="538" spans="1:7" s="114" customFormat="1">
      <c r="A538" s="386"/>
      <c r="B538" s="144"/>
      <c r="C538" s="55"/>
      <c r="D538" s="71"/>
      <c r="E538" s="145"/>
      <c r="F538" s="146"/>
      <c r="G538" s="70"/>
    </row>
    <row r="539" spans="1:7" s="114" customFormat="1">
      <c r="A539" s="386"/>
      <c r="B539" s="144"/>
      <c r="C539" s="55"/>
      <c r="D539" s="71"/>
      <c r="E539" s="145"/>
      <c r="F539" s="146"/>
      <c r="G539" s="70"/>
    </row>
    <row r="540" spans="1:7" s="114" customFormat="1">
      <c r="A540" s="386"/>
      <c r="B540" s="144"/>
      <c r="C540" s="55"/>
      <c r="D540" s="71"/>
      <c r="E540" s="145"/>
      <c r="F540" s="146"/>
      <c r="G540" s="70"/>
    </row>
    <row r="541" spans="1:7" s="114" customFormat="1">
      <c r="A541" s="386"/>
      <c r="B541" s="144"/>
      <c r="C541" s="55"/>
      <c r="D541" s="71"/>
      <c r="E541" s="145"/>
      <c r="F541" s="146"/>
      <c r="G541" s="70"/>
    </row>
    <row r="542" spans="1:7" s="114" customFormat="1">
      <c r="A542" s="386"/>
      <c r="B542" s="144"/>
      <c r="C542" s="55"/>
      <c r="D542" s="71"/>
      <c r="E542" s="145"/>
      <c r="F542" s="146"/>
      <c r="G542" s="70"/>
    </row>
    <row r="543" spans="1:7" s="114" customFormat="1">
      <c r="A543" s="386"/>
      <c r="B543" s="144"/>
      <c r="C543" s="55"/>
      <c r="D543" s="71"/>
      <c r="E543" s="145"/>
      <c r="F543" s="146"/>
      <c r="G543" s="57"/>
    </row>
    <row r="544" spans="1:7" s="114" customFormat="1">
      <c r="A544" s="386"/>
      <c r="B544" s="144"/>
      <c r="C544" s="55"/>
      <c r="D544" s="71"/>
      <c r="E544" s="145"/>
      <c r="F544" s="146"/>
      <c r="G544" s="57"/>
    </row>
    <row r="545" spans="1:7" s="121" customFormat="1">
      <c r="A545" s="387"/>
      <c r="B545" s="360"/>
      <c r="C545" s="360"/>
      <c r="D545" s="360"/>
      <c r="E545" s="360"/>
      <c r="F545" s="360"/>
      <c r="G545" s="124"/>
    </row>
    <row r="546" spans="1:7" s="121" customFormat="1">
      <c r="A546" s="361"/>
      <c r="B546" s="362"/>
      <c r="C546" s="362"/>
      <c r="D546" s="362"/>
      <c r="E546" s="362"/>
      <c r="F546" s="362"/>
      <c r="G546" s="363"/>
    </row>
    <row r="547" spans="1:7" ht="32.25" customHeight="1">
      <c r="A547" s="385"/>
      <c r="B547" s="82"/>
      <c r="C547" s="367"/>
      <c r="D547" s="368"/>
      <c r="E547" s="368"/>
      <c r="F547" s="368"/>
      <c r="G547" s="369"/>
    </row>
    <row r="548" spans="1:7" s="121" customFormat="1">
      <c r="A548" s="386"/>
      <c r="B548" s="117"/>
      <c r="C548" s="118"/>
      <c r="D548" s="119"/>
      <c r="E548" s="119"/>
      <c r="F548" s="120"/>
      <c r="G548" s="120"/>
    </row>
    <row r="549" spans="1:7" s="114" customFormat="1">
      <c r="A549" s="386"/>
      <c r="B549" s="144"/>
      <c r="C549" s="55"/>
      <c r="D549" s="71"/>
      <c r="E549" s="145"/>
      <c r="F549" s="146"/>
      <c r="G549" s="70"/>
    </row>
    <row r="550" spans="1:7" s="114" customFormat="1">
      <c r="A550" s="386"/>
      <c r="B550" s="144"/>
      <c r="C550" s="55"/>
      <c r="D550" s="71"/>
      <c r="E550" s="145"/>
      <c r="F550" s="146"/>
      <c r="G550" s="70"/>
    </row>
    <row r="551" spans="1:7" s="114" customFormat="1">
      <c r="A551" s="386"/>
      <c r="B551" s="144"/>
      <c r="C551" s="55"/>
      <c r="D551" s="71"/>
      <c r="E551" s="145"/>
      <c r="F551" s="146"/>
      <c r="G551" s="70"/>
    </row>
    <row r="552" spans="1:7" s="114" customFormat="1">
      <c r="A552" s="386"/>
      <c r="B552" s="144"/>
      <c r="C552" s="55"/>
      <c r="D552" s="71"/>
      <c r="E552" s="145"/>
      <c r="F552" s="146"/>
      <c r="G552" s="70"/>
    </row>
    <row r="553" spans="1:7" s="114" customFormat="1">
      <c r="A553" s="386"/>
      <c r="B553" s="144"/>
      <c r="C553" s="55"/>
      <c r="D553" s="71"/>
      <c r="E553" s="145"/>
      <c r="F553" s="146"/>
      <c r="G553" s="70"/>
    </row>
    <row r="554" spans="1:7" s="114" customFormat="1">
      <c r="A554" s="386"/>
      <c r="B554" s="144"/>
      <c r="C554" s="55"/>
      <c r="D554" s="71"/>
      <c r="E554" s="145"/>
      <c r="F554" s="146"/>
      <c r="G554" s="70"/>
    </row>
    <row r="555" spans="1:7" s="114" customFormat="1">
      <c r="A555" s="386"/>
      <c r="B555" s="144"/>
      <c r="C555" s="55"/>
      <c r="D555" s="71"/>
      <c r="E555" s="145"/>
      <c r="F555" s="146"/>
      <c r="G555" s="70"/>
    </row>
    <row r="556" spans="1:7" s="114" customFormat="1">
      <c r="A556" s="386"/>
      <c r="B556" s="144"/>
      <c r="C556" s="55"/>
      <c r="D556" s="71"/>
      <c r="E556" s="145"/>
      <c r="F556" s="146"/>
      <c r="G556" s="70"/>
    </row>
    <row r="557" spans="1:7" s="114" customFormat="1">
      <c r="A557" s="386"/>
      <c r="B557" s="144"/>
      <c r="C557" s="55"/>
      <c r="D557" s="71"/>
      <c r="E557" s="145"/>
      <c r="F557" s="146"/>
      <c r="G557" s="57"/>
    </row>
    <row r="558" spans="1:7" s="114" customFormat="1">
      <c r="A558" s="386"/>
      <c r="B558" s="144"/>
      <c r="C558" s="55"/>
      <c r="D558" s="71"/>
      <c r="E558" s="145"/>
      <c r="F558" s="146"/>
      <c r="G558" s="57"/>
    </row>
    <row r="559" spans="1:7" s="121" customFormat="1">
      <c r="A559" s="387"/>
      <c r="B559" s="360"/>
      <c r="C559" s="360"/>
      <c r="D559" s="360"/>
      <c r="E559" s="360"/>
      <c r="F559" s="360"/>
      <c r="G559" s="124"/>
    </row>
    <row r="560" spans="1:7" s="121" customFormat="1">
      <c r="A560" s="361"/>
      <c r="B560" s="362"/>
      <c r="C560" s="362"/>
      <c r="D560" s="362"/>
      <c r="E560" s="362"/>
      <c r="F560" s="362"/>
      <c r="G560" s="363"/>
    </row>
    <row r="561" spans="1:7" ht="32.25" customHeight="1">
      <c r="A561" s="385"/>
      <c r="B561" s="82"/>
      <c r="C561" s="367"/>
      <c r="D561" s="368"/>
      <c r="E561" s="368"/>
      <c r="F561" s="368"/>
      <c r="G561" s="369"/>
    </row>
    <row r="562" spans="1:7" s="121" customFormat="1">
      <c r="A562" s="386"/>
      <c r="B562" s="117"/>
      <c r="C562" s="118"/>
      <c r="D562" s="119"/>
      <c r="E562" s="119"/>
      <c r="F562" s="120"/>
      <c r="G562" s="120"/>
    </row>
    <row r="563" spans="1:7" s="114" customFormat="1">
      <c r="A563" s="386"/>
      <c r="B563" s="144"/>
      <c r="C563" s="55"/>
      <c r="D563" s="71"/>
      <c r="E563" s="145"/>
      <c r="F563" s="146"/>
      <c r="G563" s="70"/>
    </row>
    <row r="564" spans="1:7" s="114" customFormat="1">
      <c r="A564" s="386"/>
      <c r="B564" s="144"/>
      <c r="C564" s="55"/>
      <c r="D564" s="71"/>
      <c r="E564" s="145"/>
      <c r="F564" s="146"/>
      <c r="G564" s="70"/>
    </row>
    <row r="565" spans="1:7" s="114" customFormat="1">
      <c r="A565" s="386"/>
      <c r="B565" s="144"/>
      <c r="C565" s="55"/>
      <c r="D565" s="71"/>
      <c r="E565" s="145"/>
      <c r="F565" s="146"/>
      <c r="G565" s="70"/>
    </row>
    <row r="566" spans="1:7" s="114" customFormat="1">
      <c r="A566" s="386"/>
      <c r="B566" s="144"/>
      <c r="C566" s="55"/>
      <c r="D566" s="71"/>
      <c r="E566" s="145"/>
      <c r="F566" s="146"/>
      <c r="G566" s="70"/>
    </row>
    <row r="567" spans="1:7" s="114" customFormat="1">
      <c r="A567" s="386"/>
      <c r="B567" s="144"/>
      <c r="C567" s="55"/>
      <c r="D567" s="71"/>
      <c r="E567" s="145"/>
      <c r="F567" s="146"/>
      <c r="G567" s="70"/>
    </row>
    <row r="568" spans="1:7" s="114" customFormat="1">
      <c r="A568" s="386"/>
      <c r="B568" s="144"/>
      <c r="C568" s="55"/>
      <c r="D568" s="71"/>
      <c r="E568" s="145"/>
      <c r="F568" s="146"/>
      <c r="G568" s="70"/>
    </row>
    <row r="569" spans="1:7" s="114" customFormat="1">
      <c r="A569" s="386"/>
      <c r="B569" s="144"/>
      <c r="C569" s="55"/>
      <c r="D569" s="71"/>
      <c r="E569" s="145"/>
      <c r="F569" s="146"/>
      <c r="G569" s="70"/>
    </row>
    <row r="570" spans="1:7" s="114" customFormat="1">
      <c r="A570" s="386"/>
      <c r="B570" s="144"/>
      <c r="C570" s="55"/>
      <c r="D570" s="71"/>
      <c r="E570" s="145"/>
      <c r="F570" s="146"/>
      <c r="G570" s="70"/>
    </row>
    <row r="571" spans="1:7" s="114" customFormat="1">
      <c r="A571" s="386"/>
      <c r="B571" s="144"/>
      <c r="C571" s="55"/>
      <c r="D571" s="71"/>
      <c r="E571" s="145"/>
      <c r="F571" s="146"/>
      <c r="G571" s="57"/>
    </row>
    <row r="572" spans="1:7" s="114" customFormat="1">
      <c r="A572" s="386"/>
      <c r="B572" s="144"/>
      <c r="C572" s="55"/>
      <c r="D572" s="71"/>
      <c r="E572" s="145"/>
      <c r="F572" s="146"/>
      <c r="G572" s="57"/>
    </row>
    <row r="573" spans="1:7" s="121" customFormat="1">
      <c r="A573" s="387"/>
      <c r="B573" s="360"/>
      <c r="C573" s="360"/>
      <c r="D573" s="360"/>
      <c r="E573" s="360"/>
      <c r="F573" s="360"/>
      <c r="G573" s="124"/>
    </row>
    <row r="574" spans="1:7" s="121" customFormat="1">
      <c r="A574" s="361"/>
      <c r="B574" s="362"/>
      <c r="C574" s="362"/>
      <c r="D574" s="362"/>
      <c r="E574" s="362"/>
      <c r="F574" s="362"/>
      <c r="G574" s="363"/>
    </row>
    <row r="575" spans="1:7" s="170" customFormat="1">
      <c r="A575" s="108"/>
      <c r="B575" s="353"/>
      <c r="C575" s="354"/>
      <c r="D575" s="354"/>
      <c r="E575" s="354"/>
      <c r="F575" s="354"/>
      <c r="G575" s="355"/>
    </row>
    <row r="576" spans="1:7" ht="32.25" customHeight="1">
      <c r="A576" s="385"/>
      <c r="B576" s="107"/>
      <c r="C576" s="367"/>
      <c r="D576" s="368"/>
      <c r="E576" s="368"/>
      <c r="F576" s="368"/>
      <c r="G576" s="369"/>
    </row>
    <row r="577" spans="1:7" s="121" customFormat="1">
      <c r="A577" s="386"/>
      <c r="B577" s="117"/>
      <c r="C577" s="118"/>
      <c r="D577" s="119"/>
      <c r="E577" s="119"/>
      <c r="F577" s="120"/>
      <c r="G577" s="120"/>
    </row>
    <row r="578" spans="1:7" s="114" customFormat="1">
      <c r="A578" s="386"/>
      <c r="B578" s="144"/>
      <c r="C578" s="55"/>
      <c r="D578" s="71"/>
      <c r="E578" s="145"/>
      <c r="F578" s="146"/>
      <c r="G578" s="70"/>
    </row>
    <row r="579" spans="1:7" s="114" customFormat="1">
      <c r="A579" s="386"/>
      <c r="B579" s="144"/>
      <c r="C579" s="55"/>
      <c r="D579" s="71"/>
      <c r="E579" s="145"/>
      <c r="F579" s="146"/>
      <c r="G579" s="70"/>
    </row>
    <row r="580" spans="1:7" s="114" customFormat="1">
      <c r="A580" s="386"/>
      <c r="B580" s="144"/>
      <c r="C580" s="55"/>
      <c r="D580" s="71"/>
      <c r="E580" s="145"/>
      <c r="F580" s="146"/>
      <c r="G580" s="70"/>
    </row>
    <row r="581" spans="1:7" s="121" customFormat="1">
      <c r="A581" s="387"/>
      <c r="B581" s="360"/>
      <c r="C581" s="360"/>
      <c r="D581" s="360"/>
      <c r="E581" s="360"/>
      <c r="F581" s="360"/>
      <c r="G581" s="124"/>
    </row>
    <row r="582" spans="1:7" s="121" customFormat="1">
      <c r="A582" s="361"/>
      <c r="B582" s="362"/>
      <c r="C582" s="362"/>
      <c r="D582" s="362"/>
      <c r="E582" s="362"/>
      <c r="F582" s="362"/>
      <c r="G582" s="363"/>
    </row>
    <row r="583" spans="1:7" ht="32.25" customHeight="1">
      <c r="A583" s="385"/>
      <c r="B583" s="107"/>
      <c r="C583" s="367"/>
      <c r="D583" s="368"/>
      <c r="E583" s="368"/>
      <c r="F583" s="368"/>
      <c r="G583" s="369"/>
    </row>
    <row r="584" spans="1:7" s="121" customFormat="1">
      <c r="A584" s="386"/>
      <c r="B584" s="117"/>
      <c r="C584" s="118"/>
      <c r="D584" s="119"/>
      <c r="E584" s="119"/>
      <c r="F584" s="120"/>
      <c r="G584" s="120"/>
    </row>
    <row r="585" spans="1:7" s="114" customFormat="1">
      <c r="A585" s="386"/>
      <c r="B585" s="144"/>
      <c r="C585" s="55"/>
      <c r="D585" s="71"/>
      <c r="E585" s="145"/>
      <c r="F585" s="146"/>
      <c r="G585" s="70"/>
    </row>
    <row r="586" spans="1:7" s="114" customFormat="1">
      <c r="A586" s="386"/>
      <c r="B586" s="144"/>
      <c r="C586" s="55"/>
      <c r="D586" s="71"/>
      <c r="E586" s="145"/>
      <c r="F586" s="146"/>
      <c r="G586" s="70"/>
    </row>
    <row r="587" spans="1:7" s="114" customFormat="1">
      <c r="A587" s="386"/>
      <c r="B587" s="144"/>
      <c r="C587" s="55"/>
      <c r="D587" s="71"/>
      <c r="E587" s="145"/>
      <c r="F587" s="146"/>
      <c r="G587" s="70"/>
    </row>
    <row r="588" spans="1:7" s="121" customFormat="1">
      <c r="A588" s="387"/>
      <c r="B588" s="360"/>
      <c r="C588" s="360"/>
      <c r="D588" s="360"/>
      <c r="E588" s="360"/>
      <c r="F588" s="360"/>
      <c r="G588" s="124"/>
    </row>
    <row r="589" spans="1:7" s="121" customFormat="1">
      <c r="A589" s="361"/>
      <c r="B589" s="362"/>
      <c r="C589" s="362"/>
      <c r="D589" s="362"/>
      <c r="E589" s="362"/>
      <c r="F589" s="362"/>
      <c r="G589" s="363"/>
    </row>
    <row r="590" spans="1:7" s="170" customFormat="1">
      <c r="A590" s="108"/>
      <c r="B590" s="353"/>
      <c r="C590" s="354"/>
      <c r="D590" s="354"/>
      <c r="E590" s="354"/>
      <c r="F590" s="354"/>
      <c r="G590" s="355"/>
    </row>
    <row r="591" spans="1:7" ht="32.25" customHeight="1">
      <c r="A591" s="385"/>
      <c r="B591" s="107"/>
      <c r="C591" s="367"/>
      <c r="D591" s="368"/>
      <c r="E591" s="368"/>
      <c r="F591" s="368"/>
      <c r="G591" s="369"/>
    </row>
    <row r="592" spans="1:7" s="121" customFormat="1">
      <c r="A592" s="386"/>
      <c r="B592" s="117"/>
      <c r="C592" s="118"/>
      <c r="D592" s="119"/>
      <c r="E592" s="119"/>
      <c r="F592" s="120"/>
      <c r="G592" s="120"/>
    </row>
    <row r="593" spans="1:7" s="114" customFormat="1">
      <c r="A593" s="386"/>
      <c r="B593" s="144"/>
      <c r="C593" s="55"/>
      <c r="D593" s="144"/>
      <c r="E593" s="145"/>
      <c r="F593" s="146"/>
      <c r="G593" s="70"/>
    </row>
    <row r="594" spans="1:7" s="114" customFormat="1">
      <c r="A594" s="386"/>
      <c r="B594" s="144"/>
      <c r="C594" s="55"/>
      <c r="D594" s="71"/>
      <c r="E594" s="145"/>
      <c r="F594" s="146"/>
      <c r="G594" s="70"/>
    </row>
    <row r="595" spans="1:7" s="114" customFormat="1">
      <c r="A595" s="386"/>
      <c r="B595" s="144"/>
      <c r="C595" s="55"/>
      <c r="D595" s="71"/>
      <c r="E595" s="145"/>
      <c r="F595" s="146"/>
      <c r="G595" s="70"/>
    </row>
    <row r="596" spans="1:7" s="114" customFormat="1">
      <c r="A596" s="386"/>
      <c r="B596" s="144"/>
      <c r="C596" s="55"/>
      <c r="D596" s="71"/>
      <c r="E596" s="145"/>
      <c r="F596" s="146"/>
      <c r="G596" s="70"/>
    </row>
    <row r="597" spans="1:7" s="114" customFormat="1">
      <c r="A597" s="386"/>
      <c r="B597" s="144"/>
      <c r="C597" s="55"/>
      <c r="D597" s="71"/>
      <c r="E597" s="145"/>
      <c r="F597" s="146"/>
      <c r="G597" s="70"/>
    </row>
    <row r="598" spans="1:7" s="114" customFormat="1">
      <c r="A598" s="386"/>
      <c r="B598" s="144"/>
      <c r="C598" s="55"/>
      <c r="D598" s="71"/>
      <c r="E598" s="145"/>
      <c r="F598" s="146"/>
      <c r="G598" s="70"/>
    </row>
    <row r="599" spans="1:7" s="121" customFormat="1">
      <c r="A599" s="387"/>
      <c r="B599" s="360"/>
      <c r="C599" s="360"/>
      <c r="D599" s="360"/>
      <c r="E599" s="360"/>
      <c r="F599" s="360"/>
      <c r="G599" s="124"/>
    </row>
    <row r="600" spans="1:7" s="121" customFormat="1">
      <c r="A600" s="361"/>
      <c r="B600" s="362"/>
      <c r="C600" s="362"/>
      <c r="D600" s="362"/>
      <c r="E600" s="362"/>
      <c r="F600" s="362"/>
      <c r="G600" s="363"/>
    </row>
    <row r="601" spans="1:7" s="170" customFormat="1">
      <c r="A601" s="108"/>
      <c r="B601" s="353"/>
      <c r="C601" s="354"/>
      <c r="D601" s="354"/>
      <c r="E601" s="354"/>
      <c r="F601" s="354"/>
      <c r="G601" s="355"/>
    </row>
    <row r="602" spans="1:7" ht="32.25" customHeight="1">
      <c r="A602" s="385"/>
      <c r="B602" s="107"/>
      <c r="C602" s="367"/>
      <c r="D602" s="368"/>
      <c r="E602" s="368"/>
      <c r="F602" s="368"/>
      <c r="G602" s="369"/>
    </row>
    <row r="603" spans="1:7" s="121" customFormat="1">
      <c r="A603" s="386"/>
      <c r="B603" s="117"/>
      <c r="C603" s="118"/>
      <c r="D603" s="119"/>
      <c r="E603" s="119"/>
      <c r="F603" s="120"/>
      <c r="G603" s="120"/>
    </row>
    <row r="604" spans="1:7" s="114" customFormat="1">
      <c r="A604" s="386"/>
      <c r="B604" s="144"/>
      <c r="C604" s="55"/>
      <c r="D604" s="71"/>
      <c r="E604" s="145"/>
      <c r="F604" s="146"/>
      <c r="G604" s="70"/>
    </row>
    <row r="605" spans="1:7" s="114" customFormat="1">
      <c r="A605" s="386"/>
      <c r="B605" s="144"/>
      <c r="C605" s="55"/>
      <c r="D605" s="71"/>
      <c r="E605" s="145"/>
      <c r="F605" s="146"/>
      <c r="G605" s="70"/>
    </row>
    <row r="606" spans="1:7" s="114" customFormat="1">
      <c r="A606" s="386"/>
      <c r="B606" s="144"/>
      <c r="C606" s="55"/>
      <c r="D606" s="71"/>
      <c r="E606" s="145"/>
      <c r="F606" s="146"/>
      <c r="G606" s="70"/>
    </row>
    <row r="607" spans="1:7" s="114" customFormat="1">
      <c r="A607" s="386"/>
      <c r="B607" s="144"/>
      <c r="C607" s="55"/>
      <c r="D607" s="71"/>
      <c r="E607" s="145"/>
      <c r="F607" s="146"/>
      <c r="G607" s="70"/>
    </row>
    <row r="608" spans="1:7" s="121" customFormat="1">
      <c r="A608" s="387"/>
      <c r="B608" s="360"/>
      <c r="C608" s="360"/>
      <c r="D608" s="360"/>
      <c r="E608" s="360"/>
      <c r="F608" s="360"/>
      <c r="G608" s="124"/>
    </row>
    <row r="609" spans="1:7" s="121" customFormat="1">
      <c r="A609" s="361"/>
      <c r="B609" s="362"/>
      <c r="C609" s="362"/>
      <c r="D609" s="362"/>
      <c r="E609" s="362"/>
      <c r="F609" s="362"/>
      <c r="G609" s="363"/>
    </row>
    <row r="610" spans="1:7" ht="32.25" customHeight="1">
      <c r="A610" s="385"/>
      <c r="B610" s="99"/>
      <c r="C610" s="367"/>
      <c r="D610" s="368"/>
      <c r="E610" s="368"/>
      <c r="F610" s="368"/>
      <c r="G610" s="369"/>
    </row>
    <row r="611" spans="1:7" s="121" customFormat="1">
      <c r="A611" s="386"/>
      <c r="B611" s="117"/>
      <c r="C611" s="118"/>
      <c r="D611" s="119"/>
      <c r="E611" s="119"/>
      <c r="F611" s="120"/>
      <c r="G611" s="120"/>
    </row>
    <row r="612" spans="1:7" s="114" customFormat="1">
      <c r="A612" s="386"/>
      <c r="B612" s="144"/>
      <c r="C612" s="55"/>
      <c r="D612" s="71"/>
      <c r="E612" s="145"/>
      <c r="F612" s="146"/>
      <c r="G612" s="70"/>
    </row>
    <row r="613" spans="1:7" s="114" customFormat="1">
      <c r="A613" s="386"/>
      <c r="B613" s="144"/>
      <c r="C613" s="55"/>
      <c r="D613" s="71"/>
      <c r="E613" s="145"/>
      <c r="F613" s="146"/>
      <c r="G613" s="70"/>
    </row>
    <row r="614" spans="1:7" s="114" customFormat="1">
      <c r="A614" s="386"/>
      <c r="B614" s="144"/>
      <c r="C614" s="55"/>
      <c r="D614" s="71"/>
      <c r="E614" s="145"/>
      <c r="F614" s="146"/>
      <c r="G614" s="70"/>
    </row>
    <row r="615" spans="1:7" s="114" customFormat="1">
      <c r="A615" s="386"/>
      <c r="B615" s="144"/>
      <c r="C615" s="55"/>
      <c r="D615" s="71"/>
      <c r="E615" s="145"/>
      <c r="F615" s="146"/>
      <c r="G615" s="70"/>
    </row>
    <row r="616" spans="1:7" s="121" customFormat="1">
      <c r="A616" s="387"/>
      <c r="B616" s="360"/>
      <c r="C616" s="360"/>
      <c r="D616" s="360"/>
      <c r="E616" s="360"/>
      <c r="F616" s="360"/>
      <c r="G616" s="124"/>
    </row>
    <row r="617" spans="1:7" s="121" customFormat="1">
      <c r="A617" s="361"/>
      <c r="B617" s="362"/>
      <c r="C617" s="362"/>
      <c r="D617" s="362"/>
      <c r="E617" s="362"/>
      <c r="F617" s="362"/>
      <c r="G617" s="363"/>
    </row>
    <row r="618" spans="1:7" s="170" customFormat="1">
      <c r="A618" s="108"/>
      <c r="B618" s="353"/>
      <c r="C618" s="354"/>
      <c r="D618" s="354"/>
      <c r="E618" s="354"/>
      <c r="F618" s="354"/>
      <c r="G618" s="355"/>
    </row>
    <row r="619" spans="1:7" s="170" customFormat="1">
      <c r="A619" s="108"/>
      <c r="B619" s="353"/>
      <c r="C619" s="354"/>
      <c r="D619" s="354"/>
      <c r="E619" s="354"/>
      <c r="F619" s="354"/>
      <c r="G619" s="355"/>
    </row>
    <row r="620" spans="1:7" ht="32.25" customHeight="1">
      <c r="A620" s="385"/>
      <c r="B620" s="100"/>
      <c r="C620" s="367"/>
      <c r="D620" s="368"/>
      <c r="E620" s="368"/>
      <c r="F620" s="368"/>
      <c r="G620" s="369"/>
    </row>
    <row r="621" spans="1:7" s="121" customFormat="1">
      <c r="A621" s="386"/>
      <c r="B621" s="117"/>
      <c r="C621" s="118"/>
      <c r="D621" s="119"/>
      <c r="E621" s="119"/>
      <c r="F621" s="120"/>
      <c r="G621" s="120"/>
    </row>
    <row r="622" spans="1:7" s="114" customFormat="1">
      <c r="A622" s="386"/>
      <c r="B622" s="144"/>
      <c r="C622" s="55"/>
      <c r="D622" s="71"/>
      <c r="E622" s="145"/>
      <c r="F622" s="146"/>
      <c r="G622" s="70"/>
    </row>
    <row r="623" spans="1:7" s="114" customFormat="1">
      <c r="A623" s="386"/>
      <c r="B623" s="144"/>
      <c r="C623" s="55"/>
      <c r="D623" s="71"/>
      <c r="E623" s="145"/>
      <c r="F623" s="146"/>
      <c r="G623" s="70"/>
    </row>
    <row r="624" spans="1:7" s="114" customFormat="1">
      <c r="A624" s="386"/>
      <c r="B624" s="144"/>
      <c r="C624" s="55"/>
      <c r="D624" s="144"/>
      <c r="E624" s="145"/>
      <c r="F624" s="146"/>
      <c r="G624" s="70"/>
    </row>
    <row r="625" spans="1:7" s="121" customFormat="1">
      <c r="A625" s="387"/>
      <c r="B625" s="360"/>
      <c r="C625" s="360"/>
      <c r="D625" s="360"/>
      <c r="E625" s="360"/>
      <c r="F625" s="360"/>
      <c r="G625" s="124"/>
    </row>
    <row r="626" spans="1:7" s="121" customFormat="1">
      <c r="A626" s="361"/>
      <c r="B626" s="362"/>
      <c r="C626" s="362"/>
      <c r="D626" s="362"/>
      <c r="E626" s="362"/>
      <c r="F626" s="362"/>
      <c r="G626" s="363"/>
    </row>
    <row r="627" spans="1:7" ht="32.25" customHeight="1">
      <c r="A627" s="385"/>
      <c r="B627" s="100"/>
      <c r="C627" s="367"/>
      <c r="D627" s="368"/>
      <c r="E627" s="368"/>
      <c r="F627" s="368"/>
      <c r="G627" s="369"/>
    </row>
    <row r="628" spans="1:7" s="121" customFormat="1">
      <c r="A628" s="386"/>
      <c r="B628" s="117"/>
      <c r="C628" s="118"/>
      <c r="D628" s="119"/>
      <c r="E628" s="119"/>
      <c r="F628" s="120"/>
      <c r="G628" s="120"/>
    </row>
    <row r="629" spans="1:7" s="114" customFormat="1">
      <c r="A629" s="386"/>
      <c r="B629" s="144"/>
      <c r="C629" s="55"/>
      <c r="D629" s="144"/>
      <c r="E629" s="145"/>
      <c r="F629" s="146"/>
      <c r="G629" s="70"/>
    </row>
    <row r="630" spans="1:7" s="114" customFormat="1">
      <c r="A630" s="386"/>
      <c r="B630" s="144"/>
      <c r="C630" s="55"/>
      <c r="D630" s="71"/>
      <c r="E630" s="145"/>
      <c r="F630" s="146"/>
      <c r="G630" s="70"/>
    </row>
    <row r="631" spans="1:7" s="114" customFormat="1">
      <c r="A631" s="386"/>
      <c r="B631" s="144"/>
      <c r="C631" s="55"/>
      <c r="D631" s="144"/>
      <c r="E631" s="145"/>
      <c r="F631" s="146"/>
      <c r="G631" s="70"/>
    </row>
    <row r="632" spans="1:7" s="121" customFormat="1">
      <c r="A632" s="387"/>
      <c r="B632" s="360"/>
      <c r="C632" s="360"/>
      <c r="D632" s="360"/>
      <c r="E632" s="360"/>
      <c r="F632" s="360"/>
      <c r="G632" s="124"/>
    </row>
    <row r="633" spans="1:7" s="121" customFormat="1">
      <c r="A633" s="361"/>
      <c r="B633" s="362"/>
      <c r="C633" s="362"/>
      <c r="D633" s="362"/>
      <c r="E633" s="362"/>
      <c r="F633" s="362"/>
      <c r="G633" s="363"/>
    </row>
    <row r="634" spans="1:7" ht="32.25" customHeight="1">
      <c r="A634" s="385"/>
      <c r="B634" s="107"/>
      <c r="C634" s="367"/>
      <c r="D634" s="368"/>
      <c r="E634" s="368"/>
      <c r="F634" s="368"/>
      <c r="G634" s="369"/>
    </row>
    <row r="635" spans="1:7" s="121" customFormat="1">
      <c r="A635" s="386"/>
      <c r="B635" s="117"/>
      <c r="C635" s="118"/>
      <c r="D635" s="119"/>
      <c r="E635" s="119"/>
      <c r="F635" s="120"/>
      <c r="G635" s="120"/>
    </row>
    <row r="636" spans="1:7" s="114" customFormat="1">
      <c r="A636" s="386"/>
      <c r="B636" s="144"/>
      <c r="C636" s="55"/>
      <c r="D636" s="71"/>
      <c r="E636" s="145"/>
      <c r="F636" s="146"/>
      <c r="G636" s="70"/>
    </row>
    <row r="637" spans="1:7" s="114" customFormat="1">
      <c r="A637" s="386"/>
      <c r="B637" s="144"/>
      <c r="C637" s="55"/>
      <c r="D637" s="71"/>
      <c r="E637" s="145"/>
      <c r="F637" s="146"/>
      <c r="G637" s="70"/>
    </row>
    <row r="638" spans="1:7" s="114" customFormat="1">
      <c r="A638" s="386"/>
      <c r="B638" s="144"/>
      <c r="C638" s="55"/>
      <c r="D638" s="71"/>
      <c r="E638" s="145"/>
      <c r="F638" s="146"/>
      <c r="G638" s="70"/>
    </row>
    <row r="639" spans="1:7" s="114" customFormat="1">
      <c r="A639" s="386"/>
      <c r="B639" s="144"/>
      <c r="C639" s="55"/>
      <c r="D639" s="71"/>
      <c r="E639" s="145"/>
      <c r="F639" s="146"/>
      <c r="G639" s="70"/>
    </row>
    <row r="640" spans="1:7" s="114" customFormat="1">
      <c r="A640" s="386"/>
      <c r="B640" s="144"/>
      <c r="C640" s="55"/>
      <c r="D640" s="71"/>
      <c r="E640" s="145"/>
      <c r="F640" s="146"/>
      <c r="G640" s="70"/>
    </row>
    <row r="641" spans="1:7" s="121" customFormat="1">
      <c r="A641" s="387"/>
      <c r="B641" s="360"/>
      <c r="C641" s="360"/>
      <c r="D641" s="360"/>
      <c r="E641" s="360"/>
      <c r="F641" s="360"/>
      <c r="G641" s="124"/>
    </row>
    <row r="642" spans="1:7" s="121" customFormat="1">
      <c r="A642" s="361"/>
      <c r="B642" s="362"/>
      <c r="C642" s="362"/>
      <c r="D642" s="362"/>
      <c r="E642" s="362"/>
      <c r="F642" s="362"/>
      <c r="G642" s="363"/>
    </row>
    <row r="643" spans="1:7" s="170" customFormat="1">
      <c r="A643" s="108"/>
      <c r="B643" s="353"/>
      <c r="C643" s="354"/>
      <c r="D643" s="354"/>
      <c r="E643" s="354"/>
      <c r="F643" s="354"/>
      <c r="G643" s="355"/>
    </row>
    <row r="644" spans="1:7" ht="32.25" customHeight="1">
      <c r="A644" s="385"/>
      <c r="B644" s="100"/>
      <c r="C644" s="367"/>
      <c r="D644" s="368"/>
      <c r="E644" s="368"/>
      <c r="F644" s="368"/>
      <c r="G644" s="369"/>
    </row>
    <row r="645" spans="1:7" s="121" customFormat="1">
      <c r="A645" s="386"/>
      <c r="B645" s="117"/>
      <c r="C645" s="118"/>
      <c r="D645" s="119"/>
      <c r="E645" s="119"/>
      <c r="F645" s="120"/>
      <c r="G645" s="120"/>
    </row>
    <row r="646" spans="1:7" s="114" customFormat="1">
      <c r="A646" s="386"/>
      <c r="B646" s="144"/>
      <c r="C646" s="55"/>
      <c r="D646" s="71"/>
      <c r="E646" s="145"/>
      <c r="F646" s="146"/>
      <c r="G646" s="70"/>
    </row>
    <row r="647" spans="1:7" s="114" customFormat="1">
      <c r="A647" s="386"/>
      <c r="B647" s="144"/>
      <c r="C647" s="55"/>
      <c r="D647" s="71"/>
      <c r="E647" s="145"/>
      <c r="F647" s="146"/>
      <c r="G647" s="70"/>
    </row>
    <row r="648" spans="1:7" s="114" customFormat="1">
      <c r="A648" s="386"/>
      <c r="B648" s="144"/>
      <c r="C648" s="55"/>
      <c r="D648" s="144"/>
      <c r="E648" s="145"/>
      <c r="F648" s="146"/>
      <c r="G648" s="70"/>
    </row>
    <row r="649" spans="1:7" s="121" customFormat="1">
      <c r="A649" s="387"/>
      <c r="B649" s="360"/>
      <c r="C649" s="360"/>
      <c r="D649" s="360"/>
      <c r="E649" s="360"/>
      <c r="F649" s="360"/>
      <c r="G649" s="124"/>
    </row>
    <row r="650" spans="1:7" s="121" customFormat="1">
      <c r="A650" s="361"/>
      <c r="B650" s="362"/>
      <c r="C650" s="362"/>
      <c r="D650" s="362"/>
      <c r="E650" s="362"/>
      <c r="F650" s="362"/>
      <c r="G650" s="363"/>
    </row>
    <row r="651" spans="1:7" ht="32.25" customHeight="1">
      <c r="A651" s="385"/>
      <c r="B651" s="100"/>
      <c r="C651" s="367"/>
      <c r="D651" s="368"/>
      <c r="E651" s="368"/>
      <c r="F651" s="368"/>
      <c r="G651" s="369"/>
    </row>
    <row r="652" spans="1:7" s="121" customFormat="1">
      <c r="A652" s="386"/>
      <c r="B652" s="117"/>
      <c r="C652" s="118"/>
      <c r="D652" s="119"/>
      <c r="E652" s="119"/>
      <c r="F652" s="120"/>
      <c r="G652" s="120"/>
    </row>
    <row r="653" spans="1:7" s="114" customFormat="1">
      <c r="A653" s="386"/>
      <c r="B653" s="144"/>
      <c r="C653" s="55"/>
      <c r="D653" s="71"/>
      <c r="E653" s="145"/>
      <c r="F653" s="146"/>
      <c r="G653" s="70"/>
    </row>
    <row r="654" spans="1:7" s="114" customFormat="1">
      <c r="A654" s="386"/>
      <c r="B654" s="144"/>
      <c r="C654" s="55"/>
      <c r="D654" s="144"/>
      <c r="E654" s="145"/>
      <c r="F654" s="146"/>
      <c r="G654" s="70"/>
    </row>
    <row r="655" spans="1:7" s="114" customFormat="1">
      <c r="A655" s="386"/>
      <c r="B655" s="144"/>
      <c r="C655" s="55"/>
      <c r="D655" s="71"/>
      <c r="E655" s="145"/>
      <c r="F655" s="146"/>
      <c r="G655" s="70"/>
    </row>
    <row r="656" spans="1:7" s="121" customFormat="1">
      <c r="A656" s="387"/>
      <c r="B656" s="360"/>
      <c r="C656" s="360"/>
      <c r="D656" s="360"/>
      <c r="E656" s="360"/>
      <c r="F656" s="360"/>
      <c r="G656" s="124"/>
    </row>
    <row r="657" spans="1:7" s="121" customFormat="1">
      <c r="A657" s="361"/>
      <c r="B657" s="362"/>
      <c r="C657" s="362"/>
      <c r="D657" s="362"/>
      <c r="E657" s="362"/>
      <c r="F657" s="362"/>
      <c r="G657" s="363"/>
    </row>
    <row r="658" spans="1:7" s="170" customFormat="1">
      <c r="A658" s="108"/>
      <c r="B658" s="353"/>
      <c r="C658" s="354"/>
      <c r="D658" s="354"/>
      <c r="E658" s="354"/>
      <c r="F658" s="354"/>
      <c r="G658" s="355"/>
    </row>
    <row r="659" spans="1:7" s="170" customFormat="1">
      <c r="A659" s="108"/>
      <c r="B659" s="353"/>
      <c r="C659" s="354"/>
      <c r="D659" s="354"/>
      <c r="E659" s="354"/>
      <c r="F659" s="354"/>
      <c r="G659" s="355"/>
    </row>
    <row r="660" spans="1:7" ht="32.25" customHeight="1">
      <c r="A660" s="385"/>
      <c r="B660" s="82"/>
      <c r="C660" s="367"/>
      <c r="D660" s="368"/>
      <c r="E660" s="368"/>
      <c r="F660" s="368"/>
      <c r="G660" s="369"/>
    </row>
    <row r="661" spans="1:7" s="121" customFormat="1">
      <c r="A661" s="386"/>
      <c r="B661" s="117"/>
      <c r="C661" s="118"/>
      <c r="D661" s="119"/>
      <c r="E661" s="119"/>
      <c r="F661" s="120"/>
      <c r="G661" s="120"/>
    </row>
    <row r="662" spans="1:7" s="114" customFormat="1">
      <c r="A662" s="386"/>
      <c r="B662" s="144"/>
      <c r="C662" s="55"/>
      <c r="D662" s="71"/>
      <c r="E662" s="145"/>
      <c r="F662" s="146"/>
      <c r="G662" s="70"/>
    </row>
    <row r="663" spans="1:7" s="114" customFormat="1">
      <c r="A663" s="386"/>
      <c r="B663" s="144"/>
      <c r="C663" s="55"/>
      <c r="D663" s="71"/>
      <c r="E663" s="145"/>
      <c r="F663" s="146"/>
      <c r="G663" s="70"/>
    </row>
    <row r="664" spans="1:7" s="114" customFormat="1">
      <c r="A664" s="386"/>
      <c r="B664" s="144"/>
      <c r="C664" s="55"/>
      <c r="D664" s="71"/>
      <c r="E664" s="145"/>
      <c r="F664" s="146"/>
      <c r="G664" s="70"/>
    </row>
    <row r="665" spans="1:7" s="121" customFormat="1">
      <c r="A665" s="387"/>
      <c r="B665" s="360"/>
      <c r="C665" s="360"/>
      <c r="D665" s="360"/>
      <c r="E665" s="360"/>
      <c r="F665" s="360"/>
      <c r="G665" s="124"/>
    </row>
    <row r="666" spans="1:7" s="121" customFormat="1">
      <c r="A666" s="361"/>
      <c r="B666" s="362"/>
      <c r="C666" s="362"/>
      <c r="D666" s="362"/>
      <c r="E666" s="362"/>
      <c r="F666" s="362"/>
      <c r="G666" s="363"/>
    </row>
    <row r="667" spans="1:7" ht="32.25" customHeight="1">
      <c r="A667" s="385"/>
      <c r="B667" s="82"/>
      <c r="C667" s="367"/>
      <c r="D667" s="368"/>
      <c r="E667" s="368"/>
      <c r="F667" s="368"/>
      <c r="G667" s="369"/>
    </row>
    <row r="668" spans="1:7" s="121" customFormat="1">
      <c r="A668" s="386"/>
      <c r="B668" s="117"/>
      <c r="C668" s="118"/>
      <c r="D668" s="119"/>
      <c r="E668" s="119"/>
      <c r="F668" s="120"/>
      <c r="G668" s="120"/>
    </row>
    <row r="669" spans="1:7" s="114" customFormat="1">
      <c r="A669" s="386"/>
      <c r="B669" s="144"/>
      <c r="C669" s="55"/>
      <c r="D669" s="71"/>
      <c r="E669" s="145"/>
      <c r="F669" s="146"/>
      <c r="G669" s="70"/>
    </row>
    <row r="670" spans="1:7" s="114" customFormat="1">
      <c r="A670" s="386"/>
      <c r="B670" s="144"/>
      <c r="C670" s="55"/>
      <c r="D670" s="71"/>
      <c r="E670" s="145"/>
      <c r="F670" s="146"/>
      <c r="G670" s="70"/>
    </row>
    <row r="671" spans="1:7" s="114" customFormat="1">
      <c r="A671" s="386"/>
      <c r="B671" s="144"/>
      <c r="C671" s="55"/>
      <c r="D671" s="71"/>
      <c r="E671" s="145"/>
      <c r="F671" s="146"/>
      <c r="G671" s="70"/>
    </row>
    <row r="672" spans="1:7" s="114" customFormat="1">
      <c r="A672" s="386"/>
      <c r="B672" s="144"/>
      <c r="C672" s="55"/>
      <c r="D672" s="71"/>
      <c r="E672" s="145"/>
      <c r="F672" s="146"/>
      <c r="G672" s="70"/>
    </row>
    <row r="673" spans="1:7" s="121" customFormat="1">
      <c r="A673" s="387"/>
      <c r="B673" s="360"/>
      <c r="C673" s="360"/>
      <c r="D673" s="360"/>
      <c r="E673" s="360"/>
      <c r="F673" s="360"/>
      <c r="G673" s="124"/>
    </row>
    <row r="674" spans="1:7" s="121" customFormat="1">
      <c r="A674" s="361"/>
      <c r="B674" s="362"/>
      <c r="C674" s="362"/>
      <c r="D674" s="362"/>
      <c r="E674" s="362"/>
      <c r="F674" s="362"/>
      <c r="G674" s="363"/>
    </row>
    <row r="675" spans="1:7" ht="32.25" customHeight="1">
      <c r="A675" s="385"/>
      <c r="B675" s="82"/>
      <c r="C675" s="367"/>
      <c r="D675" s="368"/>
      <c r="E675" s="368"/>
      <c r="F675" s="368"/>
      <c r="G675" s="369"/>
    </row>
    <row r="676" spans="1:7" s="121" customFormat="1">
      <c r="A676" s="386"/>
      <c r="B676" s="117"/>
      <c r="C676" s="118"/>
      <c r="D676" s="119"/>
      <c r="E676" s="119"/>
      <c r="F676" s="120"/>
      <c r="G676" s="120"/>
    </row>
    <row r="677" spans="1:7" s="114" customFormat="1">
      <c r="A677" s="386"/>
      <c r="B677" s="144"/>
      <c r="C677" s="55"/>
      <c r="D677" s="71"/>
      <c r="E677" s="145"/>
      <c r="F677" s="146"/>
      <c r="G677" s="70"/>
    </row>
    <row r="678" spans="1:7" s="114" customFormat="1">
      <c r="A678" s="386"/>
      <c r="B678" s="144"/>
      <c r="C678" s="55"/>
      <c r="D678" s="71"/>
      <c r="E678" s="145"/>
      <c r="F678" s="146"/>
      <c r="G678" s="70"/>
    </row>
    <row r="679" spans="1:7" s="114" customFormat="1">
      <c r="A679" s="386"/>
      <c r="B679" s="144"/>
      <c r="C679" s="55"/>
      <c r="D679" s="71"/>
      <c r="E679" s="145"/>
      <c r="F679" s="146"/>
      <c r="G679" s="70"/>
    </row>
    <row r="680" spans="1:7" s="121" customFormat="1">
      <c r="A680" s="387"/>
      <c r="B680" s="360"/>
      <c r="C680" s="360"/>
      <c r="D680" s="360"/>
      <c r="E680" s="360"/>
      <c r="F680" s="360"/>
      <c r="G680" s="124"/>
    </row>
    <row r="681" spans="1:7" s="121" customFormat="1">
      <c r="A681" s="361"/>
      <c r="B681" s="362"/>
      <c r="C681" s="362"/>
      <c r="D681" s="362"/>
      <c r="E681" s="362"/>
      <c r="F681" s="362"/>
      <c r="G681" s="363"/>
    </row>
    <row r="682" spans="1:7" s="170" customFormat="1">
      <c r="A682" s="108"/>
      <c r="B682" s="353"/>
      <c r="C682" s="354"/>
      <c r="D682" s="354"/>
      <c r="E682" s="354"/>
      <c r="F682" s="354"/>
      <c r="G682" s="355"/>
    </row>
    <row r="683" spans="1:7" ht="32.25" customHeight="1">
      <c r="A683" s="385"/>
      <c r="B683" s="82"/>
      <c r="C683" s="367"/>
      <c r="D683" s="368"/>
      <c r="E683" s="368"/>
      <c r="F683" s="368"/>
      <c r="G683" s="369"/>
    </row>
    <row r="684" spans="1:7" s="121" customFormat="1">
      <c r="A684" s="386"/>
      <c r="B684" s="117"/>
      <c r="C684" s="118"/>
      <c r="D684" s="119"/>
      <c r="E684" s="119"/>
      <c r="F684" s="120"/>
      <c r="G684" s="120"/>
    </row>
    <row r="685" spans="1:7" s="114" customFormat="1">
      <c r="A685" s="386"/>
      <c r="B685" s="144"/>
      <c r="C685" s="55"/>
      <c r="D685" s="71"/>
      <c r="E685" s="145"/>
      <c r="F685" s="146"/>
      <c r="G685" s="70"/>
    </row>
    <row r="686" spans="1:7" s="114" customFormat="1">
      <c r="A686" s="386"/>
      <c r="B686" s="144"/>
      <c r="C686" s="55"/>
      <c r="D686" s="71"/>
      <c r="E686" s="145"/>
      <c r="F686" s="146"/>
      <c r="G686" s="70"/>
    </row>
    <row r="687" spans="1:7" s="114" customFormat="1">
      <c r="A687" s="386"/>
      <c r="B687" s="144"/>
      <c r="C687" s="55"/>
      <c r="D687" s="71"/>
      <c r="E687" s="145"/>
      <c r="F687" s="146"/>
      <c r="G687" s="70"/>
    </row>
    <row r="688" spans="1:7" s="121" customFormat="1">
      <c r="A688" s="387"/>
      <c r="B688" s="360"/>
      <c r="C688" s="360"/>
      <c r="D688" s="360"/>
      <c r="E688" s="360"/>
      <c r="F688" s="360"/>
      <c r="G688" s="124"/>
    </row>
    <row r="689" spans="1:7" s="121" customFormat="1">
      <c r="A689" s="361"/>
      <c r="B689" s="362"/>
      <c r="C689" s="362"/>
      <c r="D689" s="362"/>
      <c r="E689" s="362"/>
      <c r="F689" s="362"/>
      <c r="G689" s="363"/>
    </row>
    <row r="690" spans="1:7" ht="32.25" customHeight="1">
      <c r="A690" s="385"/>
      <c r="B690" s="82"/>
      <c r="C690" s="367"/>
      <c r="D690" s="368"/>
      <c r="E690" s="368"/>
      <c r="F690" s="368"/>
      <c r="G690" s="369"/>
    </row>
    <row r="691" spans="1:7" s="121" customFormat="1">
      <c r="A691" s="386"/>
      <c r="B691" s="117"/>
      <c r="C691" s="118"/>
      <c r="D691" s="119"/>
      <c r="E691" s="119"/>
      <c r="F691" s="120"/>
      <c r="G691" s="120"/>
    </row>
    <row r="692" spans="1:7" s="114" customFormat="1">
      <c r="A692" s="386"/>
      <c r="B692" s="144"/>
      <c r="C692" s="55"/>
      <c r="D692" s="71"/>
      <c r="E692" s="145"/>
      <c r="F692" s="146"/>
      <c r="G692" s="70"/>
    </row>
    <row r="693" spans="1:7" s="114" customFormat="1">
      <c r="A693" s="386"/>
      <c r="B693" s="144"/>
      <c r="C693" s="55"/>
      <c r="D693" s="71"/>
      <c r="E693" s="145"/>
      <c r="F693" s="146"/>
      <c r="G693" s="70"/>
    </row>
    <row r="694" spans="1:7" s="114" customFormat="1">
      <c r="A694" s="386"/>
      <c r="B694" s="144"/>
      <c r="C694" s="55"/>
      <c r="D694" s="71"/>
      <c r="E694" s="145"/>
      <c r="F694" s="146"/>
      <c r="G694" s="70"/>
    </row>
    <row r="695" spans="1:7" s="114" customFormat="1">
      <c r="A695" s="386"/>
      <c r="B695" s="144"/>
      <c r="C695" s="55"/>
      <c r="D695" s="71"/>
      <c r="E695" s="145"/>
      <c r="F695" s="146"/>
      <c r="G695" s="70"/>
    </row>
    <row r="696" spans="1:7" s="121" customFormat="1">
      <c r="A696" s="387"/>
      <c r="B696" s="360"/>
      <c r="C696" s="360"/>
      <c r="D696" s="360"/>
      <c r="E696" s="360"/>
      <c r="F696" s="360"/>
      <c r="G696" s="124"/>
    </row>
    <row r="697" spans="1:7" s="121" customFormat="1">
      <c r="A697" s="361"/>
      <c r="B697" s="362"/>
      <c r="C697" s="362"/>
      <c r="D697" s="362"/>
      <c r="E697" s="362"/>
      <c r="F697" s="362"/>
      <c r="G697" s="363"/>
    </row>
    <row r="698" spans="1:7" ht="32.25" customHeight="1">
      <c r="A698" s="385"/>
      <c r="B698" s="82"/>
      <c r="C698" s="367"/>
      <c r="D698" s="368"/>
      <c r="E698" s="368"/>
      <c r="F698" s="368"/>
      <c r="G698" s="369"/>
    </row>
    <row r="699" spans="1:7" s="121" customFormat="1">
      <c r="A699" s="386"/>
      <c r="B699" s="117"/>
      <c r="C699" s="118"/>
      <c r="D699" s="119"/>
      <c r="E699" s="119"/>
      <c r="F699" s="120"/>
      <c r="G699" s="120"/>
    </row>
    <row r="700" spans="1:7" s="114" customFormat="1">
      <c r="A700" s="386"/>
      <c r="B700" s="144"/>
      <c r="C700" s="55"/>
      <c r="D700" s="71"/>
      <c r="E700" s="145"/>
      <c r="F700" s="146"/>
      <c r="G700" s="70"/>
    </row>
    <row r="701" spans="1:7" s="114" customFormat="1">
      <c r="A701" s="386"/>
      <c r="B701" s="144"/>
      <c r="C701" s="55"/>
      <c r="D701" s="71"/>
      <c r="E701" s="145"/>
      <c r="F701" s="146"/>
      <c r="G701" s="70"/>
    </row>
    <row r="702" spans="1:7" s="114" customFormat="1">
      <c r="A702" s="386"/>
      <c r="B702" s="144"/>
      <c r="C702" s="55"/>
      <c r="D702" s="71"/>
      <c r="E702" s="145"/>
      <c r="F702" s="146"/>
      <c r="G702" s="70"/>
    </row>
    <row r="703" spans="1:7" s="121" customFormat="1">
      <c r="A703" s="387"/>
      <c r="B703" s="360"/>
      <c r="C703" s="360"/>
      <c r="D703" s="360"/>
      <c r="E703" s="360"/>
      <c r="F703" s="360"/>
      <c r="G703" s="124"/>
    </row>
    <row r="704" spans="1:7" s="121" customFormat="1">
      <c r="A704" s="361"/>
      <c r="B704" s="362"/>
      <c r="C704" s="362"/>
      <c r="D704" s="362"/>
      <c r="E704" s="362"/>
      <c r="F704" s="362"/>
      <c r="G704" s="363"/>
    </row>
    <row r="705" spans="1:7" s="170" customFormat="1">
      <c r="A705" s="108"/>
      <c r="B705" s="353"/>
      <c r="C705" s="354"/>
      <c r="D705" s="354"/>
      <c r="E705" s="354"/>
      <c r="F705" s="354"/>
      <c r="G705" s="355"/>
    </row>
    <row r="706" spans="1:7" ht="32.25" customHeight="1">
      <c r="A706" s="385"/>
      <c r="B706" s="107"/>
      <c r="C706" s="367"/>
      <c r="D706" s="368"/>
      <c r="E706" s="368"/>
      <c r="F706" s="368"/>
      <c r="G706" s="369"/>
    </row>
    <row r="707" spans="1:7" s="121" customFormat="1">
      <c r="A707" s="386"/>
      <c r="B707" s="117"/>
      <c r="C707" s="118"/>
      <c r="D707" s="119"/>
      <c r="E707" s="119"/>
      <c r="F707" s="120"/>
      <c r="G707" s="120"/>
    </row>
    <row r="708" spans="1:7" s="114" customFormat="1">
      <c r="A708" s="386"/>
      <c r="B708" s="144"/>
      <c r="C708" s="55"/>
      <c r="D708" s="71"/>
      <c r="E708" s="145"/>
      <c r="F708" s="146"/>
      <c r="G708" s="70"/>
    </row>
    <row r="709" spans="1:7" s="114" customFormat="1">
      <c r="A709" s="386"/>
      <c r="B709" s="144"/>
      <c r="C709" s="55"/>
      <c r="D709" s="71"/>
      <c r="E709" s="145"/>
      <c r="F709" s="146"/>
      <c r="G709" s="70"/>
    </row>
    <row r="710" spans="1:7" s="114" customFormat="1">
      <c r="A710" s="386"/>
      <c r="B710" s="144"/>
      <c r="C710" s="55"/>
      <c r="D710" s="71"/>
      <c r="E710" s="145"/>
      <c r="F710" s="146"/>
      <c r="G710" s="70"/>
    </row>
    <row r="711" spans="1:7" s="114" customFormat="1">
      <c r="A711" s="386"/>
      <c r="B711" s="144"/>
      <c r="C711" s="55"/>
      <c r="D711" s="71"/>
      <c r="E711" s="145"/>
      <c r="F711" s="146"/>
      <c r="G711" s="70"/>
    </row>
    <row r="712" spans="1:7" s="121" customFormat="1">
      <c r="A712" s="387"/>
      <c r="B712" s="360"/>
      <c r="C712" s="360"/>
      <c r="D712" s="360"/>
      <c r="E712" s="360"/>
      <c r="F712" s="360"/>
      <c r="G712" s="124"/>
    </row>
    <row r="713" spans="1:7" s="121" customFormat="1">
      <c r="A713" s="361"/>
      <c r="B713" s="362"/>
      <c r="C713" s="362"/>
      <c r="D713" s="362"/>
      <c r="E713" s="362"/>
      <c r="F713" s="362"/>
      <c r="G713" s="363"/>
    </row>
    <row r="714" spans="1:7" ht="32.25" customHeight="1">
      <c r="A714" s="385"/>
      <c r="B714" s="107"/>
      <c r="C714" s="367"/>
      <c r="D714" s="368"/>
      <c r="E714" s="368"/>
      <c r="F714" s="368"/>
      <c r="G714" s="369"/>
    </row>
    <row r="715" spans="1:7" s="121" customFormat="1">
      <c r="A715" s="386"/>
      <c r="B715" s="117"/>
      <c r="C715" s="118"/>
      <c r="D715" s="119"/>
      <c r="E715" s="119"/>
      <c r="F715" s="120"/>
      <c r="G715" s="120"/>
    </row>
    <row r="716" spans="1:7" s="114" customFormat="1">
      <c r="A716" s="386"/>
      <c r="B716" s="144"/>
      <c r="C716" s="55"/>
      <c r="D716" s="71"/>
      <c r="E716" s="145"/>
      <c r="F716" s="146"/>
      <c r="G716" s="70"/>
    </row>
    <row r="717" spans="1:7" s="114" customFormat="1">
      <c r="A717" s="386"/>
      <c r="B717" s="144"/>
      <c r="C717" s="55"/>
      <c r="D717" s="71"/>
      <c r="E717" s="145"/>
      <c r="F717" s="146"/>
      <c r="G717" s="70"/>
    </row>
    <row r="718" spans="1:7" s="114" customFormat="1">
      <c r="A718" s="386"/>
      <c r="B718" s="144"/>
      <c r="C718" s="55"/>
      <c r="D718" s="71"/>
      <c r="E718" s="145"/>
      <c r="F718" s="146"/>
      <c r="G718" s="70"/>
    </row>
    <row r="719" spans="1:7" s="114" customFormat="1">
      <c r="A719" s="386"/>
      <c r="B719" s="144"/>
      <c r="C719" s="55"/>
      <c r="D719" s="71"/>
      <c r="E719" s="145"/>
      <c r="F719" s="146"/>
      <c r="G719" s="70"/>
    </row>
    <row r="720" spans="1:7" s="114" customFormat="1">
      <c r="A720" s="386"/>
      <c r="B720" s="144"/>
      <c r="C720" s="55"/>
      <c r="D720" s="71"/>
      <c r="E720" s="145"/>
      <c r="F720" s="146"/>
      <c r="G720" s="70"/>
    </row>
    <row r="721" spans="1:7" s="114" customFormat="1">
      <c r="A721" s="386"/>
      <c r="B721" s="144"/>
      <c r="C721" s="55"/>
      <c r="D721" s="71"/>
      <c r="E721" s="145"/>
      <c r="F721" s="146"/>
      <c r="G721" s="70"/>
    </row>
    <row r="722" spans="1:7" s="121" customFormat="1">
      <c r="A722" s="387"/>
      <c r="B722" s="360"/>
      <c r="C722" s="360"/>
      <c r="D722" s="360"/>
      <c r="E722" s="360"/>
      <c r="F722" s="360"/>
      <c r="G722" s="124"/>
    </row>
    <row r="723" spans="1:7" s="121" customFormat="1">
      <c r="A723" s="361"/>
      <c r="B723" s="362"/>
      <c r="C723" s="362"/>
      <c r="D723" s="362"/>
      <c r="E723" s="362"/>
      <c r="F723" s="362"/>
      <c r="G723" s="363"/>
    </row>
    <row r="724" spans="1:7" s="170" customFormat="1">
      <c r="A724" s="109"/>
      <c r="B724" s="382"/>
      <c r="C724" s="383"/>
      <c r="D724" s="383"/>
      <c r="E724" s="383"/>
      <c r="F724" s="383"/>
      <c r="G724" s="384"/>
    </row>
    <row r="725" spans="1:7" ht="32.25" customHeight="1">
      <c r="A725" s="392"/>
      <c r="B725" s="100"/>
      <c r="C725" s="367"/>
      <c r="D725" s="368"/>
      <c r="E725" s="368"/>
      <c r="F725" s="368"/>
      <c r="G725" s="369"/>
    </row>
    <row r="726" spans="1:7" s="121" customFormat="1">
      <c r="A726" s="393"/>
      <c r="B726" s="117"/>
      <c r="C726" s="118"/>
      <c r="D726" s="119"/>
      <c r="E726" s="119"/>
      <c r="F726" s="120"/>
      <c r="G726" s="120"/>
    </row>
    <row r="727" spans="1:7" s="114" customFormat="1">
      <c r="A727" s="393"/>
      <c r="B727" s="61"/>
      <c r="C727" s="55"/>
      <c r="D727" s="198"/>
      <c r="E727" s="202"/>
      <c r="F727" s="55"/>
      <c r="G727" s="70"/>
    </row>
    <row r="728" spans="1:7" s="114" customFormat="1">
      <c r="A728" s="393"/>
      <c r="B728" s="204"/>
      <c r="C728" s="55"/>
      <c r="D728" s="198"/>
      <c r="E728" s="202"/>
      <c r="F728" s="70"/>
      <c r="G728" s="70"/>
    </row>
    <row r="729" spans="1:7" s="114" customFormat="1">
      <c r="A729" s="393"/>
      <c r="B729" s="140"/>
      <c r="C729" s="201"/>
      <c r="D729" s="198"/>
      <c r="E729" s="202"/>
      <c r="F729" s="57"/>
      <c r="G729" s="70"/>
    </row>
    <row r="730" spans="1:7" s="121" customFormat="1">
      <c r="A730" s="394"/>
      <c r="B730" s="360"/>
      <c r="C730" s="360"/>
      <c r="D730" s="360"/>
      <c r="E730" s="360"/>
      <c r="F730" s="360"/>
      <c r="G730" s="124"/>
    </row>
    <row r="731" spans="1:7" s="121" customFormat="1">
      <c r="A731" s="361"/>
      <c r="B731" s="362"/>
      <c r="C731" s="362"/>
      <c r="D731" s="362"/>
      <c r="E731" s="362"/>
      <c r="F731" s="362"/>
      <c r="G731" s="363"/>
    </row>
    <row r="732" spans="1:7" ht="32.25" customHeight="1">
      <c r="A732" s="392"/>
      <c r="B732" s="100"/>
      <c r="C732" s="367"/>
      <c r="D732" s="368"/>
      <c r="E732" s="368"/>
      <c r="F732" s="368"/>
      <c r="G732" s="369"/>
    </row>
    <row r="733" spans="1:7" s="121" customFormat="1">
      <c r="A733" s="393"/>
      <c r="B733" s="117"/>
      <c r="C733" s="118"/>
      <c r="D733" s="119"/>
      <c r="E733" s="119"/>
      <c r="F733" s="120"/>
      <c r="G733" s="120"/>
    </row>
    <row r="734" spans="1:7" s="114" customFormat="1">
      <c r="A734" s="393"/>
      <c r="B734" s="71"/>
      <c r="C734" s="55"/>
      <c r="D734" s="61"/>
      <c r="E734" s="205"/>
      <c r="F734" s="55"/>
      <c r="G734" s="207"/>
    </row>
    <row r="735" spans="1:7" s="114" customFormat="1">
      <c r="A735" s="393"/>
      <c r="B735" s="144"/>
      <c r="C735" s="55"/>
      <c r="D735" s="71"/>
      <c r="E735" s="205"/>
      <c r="F735" s="214"/>
      <c r="G735" s="207"/>
    </row>
    <row r="736" spans="1:7" s="114" customFormat="1">
      <c r="A736" s="393"/>
      <c r="B736" s="90"/>
      <c r="C736" s="201"/>
      <c r="D736" s="197"/>
      <c r="E736" s="205"/>
      <c r="F736" s="215"/>
      <c r="G736" s="208"/>
    </row>
    <row r="737" spans="1:7" s="121" customFormat="1">
      <c r="A737" s="394"/>
      <c r="B737" s="360"/>
      <c r="C737" s="360"/>
      <c r="D737" s="360"/>
      <c r="E737" s="360"/>
      <c r="F737" s="360"/>
      <c r="G737" s="124"/>
    </row>
    <row r="738" spans="1:7" s="121" customFormat="1">
      <c r="A738" s="361"/>
      <c r="B738" s="362"/>
      <c r="C738" s="362"/>
      <c r="D738" s="362"/>
      <c r="E738" s="362"/>
      <c r="F738" s="362"/>
      <c r="G738" s="363"/>
    </row>
    <row r="739" spans="1:7" ht="32.25" customHeight="1">
      <c r="A739" s="392"/>
      <c r="B739" s="100"/>
      <c r="C739" s="367"/>
      <c r="D739" s="368"/>
      <c r="E739" s="368"/>
      <c r="F739" s="368"/>
      <c r="G739" s="369"/>
    </row>
    <row r="740" spans="1:7" s="121" customFormat="1">
      <c r="A740" s="393"/>
      <c r="B740" s="117"/>
      <c r="C740" s="118"/>
      <c r="D740" s="119"/>
      <c r="E740" s="119"/>
      <c r="F740" s="120"/>
      <c r="G740" s="120"/>
    </row>
    <row r="741" spans="1:7" s="114" customFormat="1">
      <c r="A741" s="393"/>
      <c r="B741" s="71"/>
      <c r="C741" s="55"/>
      <c r="D741" s="61"/>
      <c r="E741" s="205"/>
      <c r="F741" s="55"/>
      <c r="G741" s="207"/>
    </row>
    <row r="742" spans="1:7" s="114" customFormat="1">
      <c r="A742" s="393"/>
      <c r="B742" s="144"/>
      <c r="C742" s="55"/>
      <c r="D742" s="71"/>
      <c r="E742" s="205"/>
      <c r="F742" s="214"/>
      <c r="G742" s="208"/>
    </row>
    <row r="743" spans="1:7" s="114" customFormat="1">
      <c r="A743" s="393"/>
      <c r="B743" s="90"/>
      <c r="C743" s="201"/>
      <c r="D743" s="197"/>
      <c r="E743" s="205"/>
      <c r="F743" s="215"/>
      <c r="G743" s="208"/>
    </row>
    <row r="744" spans="1:7" s="121" customFormat="1">
      <c r="A744" s="394"/>
      <c r="B744" s="360"/>
      <c r="C744" s="360"/>
      <c r="D744" s="360"/>
      <c r="E744" s="360"/>
      <c r="F744" s="360"/>
      <c r="G744" s="124"/>
    </row>
    <row r="745" spans="1:7" s="121" customFormat="1">
      <c r="A745" s="361"/>
      <c r="B745" s="362"/>
      <c r="C745" s="362"/>
      <c r="D745" s="362"/>
      <c r="E745" s="362"/>
      <c r="F745" s="362"/>
      <c r="G745" s="363"/>
    </row>
    <row r="746" spans="1:7" ht="32.25" customHeight="1">
      <c r="A746" s="392"/>
      <c r="B746" s="100"/>
      <c r="C746" s="367"/>
      <c r="D746" s="368"/>
      <c r="E746" s="368"/>
      <c r="F746" s="368"/>
      <c r="G746" s="369"/>
    </row>
    <row r="747" spans="1:7" s="121" customFormat="1">
      <c r="A747" s="393"/>
      <c r="B747" s="117"/>
      <c r="C747" s="118"/>
      <c r="D747" s="119"/>
      <c r="E747" s="119"/>
      <c r="F747" s="120"/>
      <c r="G747" s="120"/>
    </row>
    <row r="748" spans="1:7" s="114" customFormat="1">
      <c r="A748" s="393"/>
      <c r="B748" s="71"/>
      <c r="C748" s="55"/>
      <c r="D748" s="216"/>
      <c r="E748" s="205"/>
      <c r="F748" s="217"/>
      <c r="G748" s="207"/>
    </row>
    <row r="749" spans="1:7" s="114" customFormat="1">
      <c r="A749" s="393"/>
      <c r="B749" s="71"/>
      <c r="C749" s="55"/>
      <c r="D749" s="55"/>
      <c r="E749" s="205"/>
      <c r="F749" s="55"/>
      <c r="G749" s="207"/>
    </row>
    <row r="750" spans="1:7" s="114" customFormat="1">
      <c r="A750" s="393"/>
      <c r="B750" s="144"/>
      <c r="C750" s="55"/>
      <c r="D750" s="210"/>
      <c r="E750" s="205"/>
      <c r="F750" s="214"/>
      <c r="G750" s="208"/>
    </row>
    <row r="751" spans="1:7" s="121" customFormat="1">
      <c r="A751" s="394"/>
      <c r="B751" s="360"/>
      <c r="C751" s="360"/>
      <c r="D751" s="360"/>
      <c r="E751" s="360"/>
      <c r="F751" s="360"/>
      <c r="G751" s="124"/>
    </row>
    <row r="752" spans="1:7" s="121" customFormat="1">
      <c r="A752" s="361"/>
      <c r="B752" s="362"/>
      <c r="C752" s="362"/>
      <c r="D752" s="362"/>
      <c r="E752" s="362"/>
      <c r="F752" s="362"/>
      <c r="G752" s="363"/>
    </row>
    <row r="753" spans="1:7" ht="32.25" customHeight="1">
      <c r="A753" s="392"/>
      <c r="B753" s="100"/>
      <c r="C753" s="367"/>
      <c r="D753" s="368"/>
      <c r="E753" s="368"/>
      <c r="F753" s="368"/>
      <c r="G753" s="369"/>
    </row>
    <row r="754" spans="1:7" s="121" customFormat="1">
      <c r="A754" s="393"/>
      <c r="B754" s="117"/>
      <c r="C754" s="118"/>
      <c r="D754" s="119"/>
      <c r="E754" s="119"/>
      <c r="F754" s="120"/>
      <c r="G754" s="120"/>
    </row>
    <row r="755" spans="1:7" s="114" customFormat="1">
      <c r="A755" s="393"/>
      <c r="B755" s="71"/>
      <c r="C755" s="55"/>
      <c r="D755" s="216"/>
      <c r="E755" s="205"/>
      <c r="F755" s="217"/>
      <c r="G755" s="207"/>
    </row>
    <row r="756" spans="1:7" s="114" customFormat="1">
      <c r="A756" s="393"/>
      <c r="B756" s="71"/>
      <c r="C756" s="55"/>
      <c r="D756" s="55"/>
      <c r="E756" s="205"/>
      <c r="F756" s="55"/>
      <c r="G756" s="207"/>
    </row>
    <row r="757" spans="1:7" s="114" customFormat="1">
      <c r="A757" s="393"/>
      <c r="B757" s="144"/>
      <c r="C757" s="55"/>
      <c r="D757" s="210"/>
      <c r="E757" s="205"/>
      <c r="F757" s="214"/>
      <c r="G757" s="218"/>
    </row>
    <row r="758" spans="1:7" s="121" customFormat="1">
      <c r="A758" s="394"/>
      <c r="B758" s="360"/>
      <c r="C758" s="360"/>
      <c r="D758" s="360"/>
      <c r="E758" s="360"/>
      <c r="F758" s="360"/>
      <c r="G758" s="124"/>
    </row>
    <row r="759" spans="1:7" s="121" customFormat="1">
      <c r="A759" s="361"/>
      <c r="B759" s="362"/>
      <c r="C759" s="362"/>
      <c r="D759" s="362"/>
      <c r="E759" s="362"/>
      <c r="F759" s="362"/>
      <c r="G759" s="363"/>
    </row>
    <row r="760" spans="1:7" ht="32.25" customHeight="1">
      <c r="A760" s="392"/>
      <c r="B760" s="100"/>
      <c r="C760" s="367"/>
      <c r="D760" s="368"/>
      <c r="E760" s="368"/>
      <c r="F760" s="368"/>
      <c r="G760" s="369"/>
    </row>
    <row r="761" spans="1:7" s="121" customFormat="1">
      <c r="A761" s="393"/>
      <c r="B761" s="117"/>
      <c r="C761" s="118"/>
      <c r="D761" s="119"/>
      <c r="E761" s="119"/>
      <c r="F761" s="120"/>
      <c r="G761" s="120"/>
    </row>
    <row r="762" spans="1:7" s="114" customFormat="1">
      <c r="A762" s="393"/>
      <c r="B762" s="61"/>
      <c r="C762" s="55"/>
      <c r="D762" s="71"/>
      <c r="E762" s="145"/>
      <c r="F762" s="69"/>
      <c r="G762" s="70"/>
    </row>
    <row r="763" spans="1:7" s="114" customFormat="1">
      <c r="A763" s="393"/>
      <c r="B763" s="61"/>
      <c r="C763" s="55"/>
      <c r="D763" s="71"/>
      <c r="E763" s="145"/>
      <c r="F763" s="69"/>
      <c r="G763" s="70"/>
    </row>
    <row r="764" spans="1:7" s="114" customFormat="1">
      <c r="A764" s="393"/>
      <c r="B764" s="61"/>
      <c r="C764" s="55"/>
      <c r="D764" s="71"/>
      <c r="E764" s="145"/>
      <c r="F764" s="69"/>
      <c r="G764" s="70"/>
    </row>
    <row r="765" spans="1:7" s="121" customFormat="1">
      <c r="A765" s="394"/>
      <c r="B765" s="360"/>
      <c r="C765" s="360"/>
      <c r="D765" s="360"/>
      <c r="E765" s="360"/>
      <c r="F765" s="360"/>
      <c r="G765" s="124"/>
    </row>
    <row r="766" spans="1:7" s="121" customFormat="1">
      <c r="A766" s="361"/>
      <c r="B766" s="362"/>
      <c r="C766" s="362"/>
      <c r="D766" s="362"/>
      <c r="E766" s="362"/>
      <c r="F766" s="362"/>
      <c r="G766" s="363"/>
    </row>
    <row r="767" spans="1:7" ht="32.25" customHeight="1">
      <c r="A767" s="392"/>
      <c r="B767" s="100"/>
      <c r="C767" s="367"/>
      <c r="D767" s="368"/>
      <c r="E767" s="368"/>
      <c r="F767" s="368"/>
      <c r="G767" s="369"/>
    </row>
    <row r="768" spans="1:7" s="121" customFormat="1">
      <c r="A768" s="393"/>
      <c r="B768" s="117"/>
      <c r="C768" s="118"/>
      <c r="D768" s="119"/>
      <c r="E768" s="119"/>
      <c r="F768" s="120"/>
      <c r="G768" s="120"/>
    </row>
    <row r="769" spans="1:7" s="114" customFormat="1">
      <c r="A769" s="393"/>
      <c r="B769" s="144"/>
      <c r="C769" s="55"/>
      <c r="D769" s="71"/>
      <c r="E769" s="145"/>
      <c r="F769" s="146"/>
      <c r="G769" s="70"/>
    </row>
    <row r="770" spans="1:7" s="114" customFormat="1">
      <c r="A770" s="393"/>
      <c r="B770" s="61"/>
      <c r="C770" s="55"/>
      <c r="D770" s="71"/>
      <c r="E770" s="145"/>
      <c r="F770" s="69"/>
      <c r="G770" s="70"/>
    </row>
    <row r="771" spans="1:7" s="114" customFormat="1">
      <c r="A771" s="393"/>
      <c r="B771" s="61"/>
      <c r="C771" s="55"/>
      <c r="D771" s="71"/>
      <c r="E771" s="145"/>
      <c r="F771" s="69"/>
      <c r="G771" s="70"/>
    </row>
    <row r="772" spans="1:7" s="121" customFormat="1">
      <c r="A772" s="393"/>
      <c r="B772" s="360"/>
      <c r="C772" s="360"/>
      <c r="D772" s="360"/>
      <c r="E772" s="360"/>
      <c r="F772" s="360"/>
      <c r="G772" s="124"/>
    </row>
    <row r="773" spans="1:7" s="121" customFormat="1">
      <c r="A773" s="361"/>
      <c r="B773" s="362"/>
      <c r="C773" s="362"/>
      <c r="D773" s="362"/>
      <c r="E773" s="362"/>
      <c r="F773" s="362"/>
      <c r="G773" s="363"/>
    </row>
    <row r="774" spans="1:7" ht="32.25" customHeight="1">
      <c r="A774" s="392"/>
      <c r="B774" s="101"/>
      <c r="C774" s="367"/>
      <c r="D774" s="368"/>
      <c r="E774" s="368"/>
      <c r="F774" s="368"/>
      <c r="G774" s="369"/>
    </row>
    <row r="775" spans="1:7" s="121" customFormat="1">
      <c r="A775" s="393"/>
      <c r="B775" s="117"/>
      <c r="C775" s="118"/>
      <c r="D775" s="119"/>
      <c r="E775" s="119"/>
      <c r="F775" s="120"/>
      <c r="G775" s="120"/>
    </row>
    <row r="776" spans="1:7" s="114" customFormat="1">
      <c r="A776" s="393"/>
      <c r="B776" s="144"/>
      <c r="C776" s="55"/>
      <c r="D776" s="71"/>
      <c r="E776" s="145"/>
      <c r="F776" s="146"/>
      <c r="G776" s="70"/>
    </row>
    <row r="777" spans="1:7" s="114" customFormat="1">
      <c r="A777" s="393"/>
      <c r="B777" s="61"/>
      <c r="C777" s="55"/>
      <c r="D777" s="71"/>
      <c r="E777" s="145"/>
      <c r="F777" s="69"/>
      <c r="G777" s="70"/>
    </row>
    <row r="778" spans="1:7" s="114" customFormat="1">
      <c r="A778" s="393"/>
      <c r="B778" s="61"/>
      <c r="C778" s="55"/>
      <c r="D778" s="71"/>
      <c r="E778" s="145"/>
      <c r="F778" s="69"/>
      <c r="G778" s="70"/>
    </row>
    <row r="779" spans="1:7" s="121" customFormat="1">
      <c r="A779" s="394"/>
      <c r="B779" s="360"/>
      <c r="C779" s="360"/>
      <c r="D779" s="360"/>
      <c r="E779" s="360"/>
      <c r="F779" s="360"/>
      <c r="G779" s="124"/>
    </row>
    <row r="780" spans="1:7" s="121" customFormat="1">
      <c r="A780" s="361"/>
      <c r="B780" s="362"/>
      <c r="C780" s="362"/>
      <c r="D780" s="362"/>
      <c r="E780" s="362"/>
      <c r="F780" s="362"/>
      <c r="G780" s="363"/>
    </row>
    <row r="781" spans="1:7" ht="32.25" customHeight="1">
      <c r="A781" s="392"/>
      <c r="B781" s="82"/>
      <c r="C781" s="367"/>
      <c r="D781" s="368"/>
      <c r="E781" s="368"/>
      <c r="F781" s="368"/>
      <c r="G781" s="369"/>
    </row>
    <row r="782" spans="1:7" s="121" customFormat="1">
      <c r="A782" s="393"/>
      <c r="B782" s="117"/>
      <c r="C782" s="118"/>
      <c r="D782" s="119"/>
      <c r="E782" s="119"/>
      <c r="F782" s="120"/>
      <c r="G782" s="120"/>
    </row>
    <row r="783" spans="1:7" s="114" customFormat="1">
      <c r="A783" s="393"/>
      <c r="B783" s="61"/>
      <c r="C783" s="55"/>
      <c r="D783" s="71"/>
      <c r="E783" s="211"/>
      <c r="F783" s="218"/>
      <c r="G783" s="207"/>
    </row>
    <row r="784" spans="1:7" s="114" customFormat="1">
      <c r="A784" s="393"/>
      <c r="B784" s="61"/>
      <c r="C784" s="55"/>
      <c r="D784" s="71"/>
      <c r="E784" s="211"/>
      <c r="F784" s="218"/>
      <c r="G784" s="218"/>
    </row>
    <row r="785" spans="1:7" s="114" customFormat="1">
      <c r="A785" s="393"/>
      <c r="B785" s="61"/>
      <c r="C785" s="55"/>
      <c r="D785" s="71"/>
      <c r="E785" s="211"/>
      <c r="F785" s="208"/>
      <c r="G785" s="208"/>
    </row>
    <row r="786" spans="1:7" s="121" customFormat="1">
      <c r="A786" s="394"/>
      <c r="B786" s="360"/>
      <c r="C786" s="360"/>
      <c r="D786" s="360"/>
      <c r="E786" s="360"/>
      <c r="F786" s="360"/>
      <c r="G786" s="124"/>
    </row>
    <row r="787" spans="1:7" s="121" customFormat="1">
      <c r="A787" s="361"/>
      <c r="B787" s="362"/>
      <c r="C787" s="362"/>
      <c r="D787" s="362"/>
      <c r="E787" s="362"/>
      <c r="F787" s="362"/>
      <c r="G787" s="363"/>
    </row>
    <row r="788" spans="1:7" ht="32.25" customHeight="1">
      <c r="A788" s="392"/>
      <c r="B788" s="101"/>
      <c r="C788" s="367"/>
      <c r="D788" s="368"/>
      <c r="E788" s="368"/>
      <c r="F788" s="368"/>
      <c r="G788" s="369"/>
    </row>
    <row r="789" spans="1:7" s="121" customFormat="1">
      <c r="A789" s="393"/>
      <c r="B789" s="117"/>
      <c r="C789" s="118"/>
      <c r="D789" s="119"/>
      <c r="E789" s="119"/>
      <c r="F789" s="120"/>
      <c r="G789" s="120"/>
    </row>
    <row r="790" spans="1:7" s="114" customFormat="1">
      <c r="A790" s="393"/>
      <c r="B790" s="61"/>
      <c r="C790" s="55"/>
      <c r="D790" s="71"/>
      <c r="E790" s="304"/>
      <c r="F790" s="218"/>
      <c r="G790" s="207"/>
    </row>
    <row r="791" spans="1:7" s="114" customFormat="1">
      <c r="A791" s="393"/>
      <c r="B791" s="61"/>
      <c r="C791" s="55"/>
      <c r="D791" s="71"/>
      <c r="E791" s="304"/>
      <c r="F791" s="218"/>
      <c r="G791" s="207"/>
    </row>
    <row r="792" spans="1:7" s="114" customFormat="1">
      <c r="A792" s="393"/>
      <c r="B792" s="61"/>
      <c r="C792" s="55"/>
      <c r="D792" s="71"/>
      <c r="E792" s="304"/>
      <c r="F792" s="218"/>
      <c r="G792" s="208"/>
    </row>
    <row r="793" spans="1:7" s="121" customFormat="1">
      <c r="A793" s="394"/>
      <c r="B793" s="360"/>
      <c r="C793" s="360"/>
      <c r="D793" s="360"/>
      <c r="E793" s="360"/>
      <c r="F793" s="360"/>
      <c r="G793" s="124"/>
    </row>
    <row r="794" spans="1:7" s="121" customFormat="1">
      <c r="A794" s="361"/>
      <c r="B794" s="362"/>
      <c r="C794" s="362"/>
      <c r="D794" s="362"/>
      <c r="E794" s="362"/>
      <c r="F794" s="362"/>
      <c r="G794" s="363"/>
    </row>
    <row r="795" spans="1:7" ht="32.25" customHeight="1">
      <c r="A795" s="392"/>
      <c r="B795" s="100"/>
      <c r="C795" s="367"/>
      <c r="D795" s="368"/>
      <c r="E795" s="368"/>
      <c r="F795" s="368"/>
      <c r="G795" s="369"/>
    </row>
    <row r="796" spans="1:7" s="121" customFormat="1">
      <c r="A796" s="393"/>
      <c r="B796" s="117"/>
      <c r="C796" s="118"/>
      <c r="D796" s="119"/>
      <c r="E796" s="119"/>
      <c r="F796" s="120"/>
      <c r="G796" s="120"/>
    </row>
    <row r="797" spans="1:7" s="114" customFormat="1">
      <c r="A797" s="393"/>
      <c r="B797" s="61"/>
      <c r="C797" s="55"/>
      <c r="D797" s="71"/>
      <c r="E797" s="162"/>
      <c r="F797" s="69"/>
      <c r="G797" s="70"/>
    </row>
    <row r="798" spans="1:7" s="114" customFormat="1">
      <c r="A798" s="393"/>
      <c r="B798" s="61"/>
      <c r="C798" s="55"/>
      <c r="D798" s="71"/>
      <c r="E798" s="211"/>
      <c r="F798" s="218"/>
      <c r="G798" s="218"/>
    </row>
    <row r="799" spans="1:7" s="114" customFormat="1">
      <c r="A799" s="393"/>
      <c r="B799" s="144"/>
      <c r="C799" s="55"/>
      <c r="D799" s="71"/>
      <c r="E799" s="162"/>
      <c r="F799" s="163"/>
      <c r="G799" s="123"/>
    </row>
    <row r="800" spans="1:7" s="121" customFormat="1">
      <c r="A800" s="394"/>
      <c r="B800" s="360"/>
      <c r="C800" s="360"/>
      <c r="D800" s="360"/>
      <c r="E800" s="360"/>
      <c r="F800" s="360"/>
      <c r="G800" s="124"/>
    </row>
    <row r="801" spans="1:7" s="121" customFormat="1">
      <c r="A801" s="361"/>
      <c r="B801" s="362"/>
      <c r="C801" s="362"/>
      <c r="D801" s="362"/>
      <c r="E801" s="362"/>
      <c r="F801" s="362"/>
      <c r="G801" s="363"/>
    </row>
    <row r="802" spans="1:7" ht="32.25" customHeight="1">
      <c r="A802" s="392"/>
      <c r="B802" s="82"/>
      <c r="C802" s="367"/>
      <c r="D802" s="368"/>
      <c r="E802" s="368"/>
      <c r="F802" s="368"/>
      <c r="G802" s="369"/>
    </row>
    <row r="803" spans="1:7" s="121" customFormat="1">
      <c r="A803" s="393"/>
      <c r="B803" s="117"/>
      <c r="C803" s="118"/>
      <c r="D803" s="119"/>
      <c r="E803" s="119"/>
      <c r="F803" s="120"/>
      <c r="G803" s="120"/>
    </row>
    <row r="804" spans="1:7" s="114" customFormat="1">
      <c r="A804" s="393"/>
      <c r="B804" s="144"/>
      <c r="C804" s="55"/>
      <c r="D804" s="71"/>
      <c r="E804" s="145"/>
      <c r="F804" s="146"/>
      <c r="G804" s="70"/>
    </row>
    <row r="805" spans="1:7" s="114" customFormat="1">
      <c r="A805" s="393"/>
      <c r="B805" s="144"/>
      <c r="C805" s="55"/>
      <c r="D805" s="71"/>
      <c r="E805" s="145"/>
      <c r="F805" s="146"/>
      <c r="G805" s="123"/>
    </row>
    <row r="806" spans="1:7" s="114" customFormat="1">
      <c r="A806" s="393"/>
      <c r="B806" s="144"/>
      <c r="C806" s="55"/>
      <c r="D806" s="71"/>
      <c r="E806" s="145"/>
      <c r="F806" s="146"/>
      <c r="G806" s="123"/>
    </row>
    <row r="807" spans="1:7" s="114" customFormat="1">
      <c r="A807" s="393"/>
      <c r="B807" s="144"/>
      <c r="C807" s="55"/>
      <c r="D807" s="71"/>
      <c r="E807" s="145"/>
      <c r="F807" s="146"/>
      <c r="G807" s="123"/>
    </row>
    <row r="808" spans="1:7" s="121" customFormat="1">
      <c r="A808" s="394"/>
      <c r="B808" s="360"/>
      <c r="C808" s="360"/>
      <c r="D808" s="360"/>
      <c r="E808" s="360"/>
      <c r="F808" s="360"/>
      <c r="G808" s="124"/>
    </row>
    <row r="809" spans="1:7" s="121" customFormat="1">
      <c r="A809" s="361"/>
      <c r="B809" s="362"/>
      <c r="C809" s="362"/>
      <c r="D809" s="362"/>
      <c r="E809" s="362"/>
      <c r="F809" s="362"/>
      <c r="G809" s="363"/>
    </row>
    <row r="810" spans="1:7" ht="32.25" customHeight="1">
      <c r="A810" s="392"/>
      <c r="B810" s="82"/>
      <c r="C810" s="367"/>
      <c r="D810" s="368"/>
      <c r="E810" s="368"/>
      <c r="F810" s="368"/>
      <c r="G810" s="369"/>
    </row>
    <row r="811" spans="1:7" s="121" customFormat="1">
      <c r="A811" s="393"/>
      <c r="B811" s="117"/>
      <c r="C811" s="118"/>
      <c r="D811" s="119"/>
      <c r="E811" s="119"/>
      <c r="F811" s="120"/>
      <c r="G811" s="120"/>
    </row>
    <row r="812" spans="1:7" s="114" customFormat="1">
      <c r="A812" s="393"/>
      <c r="B812" s="144"/>
      <c r="C812" s="55"/>
      <c r="D812" s="71"/>
      <c r="E812" s="145"/>
      <c r="F812" s="146"/>
      <c r="G812" s="70"/>
    </row>
    <row r="813" spans="1:7" s="114" customFormat="1">
      <c r="A813" s="393"/>
      <c r="B813" s="144"/>
      <c r="C813" s="55"/>
      <c r="D813" s="71"/>
      <c r="E813" s="145"/>
      <c r="F813" s="146"/>
      <c r="G813" s="123"/>
    </row>
    <row r="814" spans="1:7" s="114" customFormat="1">
      <c r="A814" s="393"/>
      <c r="B814" s="144"/>
      <c r="C814" s="55"/>
      <c r="D814" s="71"/>
      <c r="E814" s="145"/>
      <c r="F814" s="146"/>
      <c r="G814" s="123"/>
    </row>
    <row r="815" spans="1:7" s="114" customFormat="1">
      <c r="A815" s="393"/>
      <c r="B815" s="144"/>
      <c r="C815" s="55"/>
      <c r="D815" s="71"/>
      <c r="E815" s="145"/>
      <c r="F815" s="146"/>
      <c r="G815" s="123"/>
    </row>
    <row r="816" spans="1:7" s="121" customFormat="1">
      <c r="A816" s="394"/>
      <c r="B816" s="360"/>
      <c r="C816" s="360"/>
      <c r="D816" s="360"/>
      <c r="E816" s="360"/>
      <c r="F816" s="360"/>
      <c r="G816" s="124"/>
    </row>
    <row r="817" spans="1:7" s="121" customFormat="1">
      <c r="A817" s="361"/>
      <c r="B817" s="362"/>
      <c r="C817" s="362"/>
      <c r="D817" s="362"/>
      <c r="E817" s="362"/>
      <c r="F817" s="362"/>
      <c r="G817" s="363"/>
    </row>
    <row r="818" spans="1:7" ht="32.25" customHeight="1">
      <c r="A818" s="392"/>
      <c r="B818" s="100"/>
      <c r="C818" s="367"/>
      <c r="D818" s="368"/>
      <c r="E818" s="368"/>
      <c r="F818" s="368"/>
      <c r="G818" s="369"/>
    </row>
    <row r="819" spans="1:7" s="121" customFormat="1">
      <c r="A819" s="393"/>
      <c r="B819" s="117"/>
      <c r="C819" s="118"/>
      <c r="D819" s="119"/>
      <c r="E819" s="119"/>
      <c r="F819" s="120"/>
      <c r="G819" s="120"/>
    </row>
    <row r="820" spans="1:7" s="114" customFormat="1">
      <c r="A820" s="393"/>
      <c r="B820" s="61"/>
      <c r="C820" s="55"/>
      <c r="D820" s="71"/>
      <c r="E820" s="145"/>
      <c r="F820" s="69"/>
      <c r="G820" s="69"/>
    </row>
    <row r="821" spans="1:7" s="114" customFormat="1">
      <c r="A821" s="393"/>
      <c r="B821" s="144"/>
      <c r="C821" s="55"/>
      <c r="D821" s="71"/>
      <c r="E821" s="145"/>
      <c r="F821" s="146"/>
      <c r="G821" s="123"/>
    </row>
    <row r="822" spans="1:7" s="114" customFormat="1">
      <c r="A822" s="393"/>
      <c r="B822" s="144"/>
      <c r="C822" s="55"/>
      <c r="D822" s="71"/>
      <c r="E822" s="145"/>
      <c r="F822" s="146"/>
      <c r="G822" s="123"/>
    </row>
    <row r="823" spans="1:7" s="114" customFormat="1">
      <c r="A823" s="393"/>
      <c r="B823" s="144"/>
      <c r="C823" s="55"/>
      <c r="D823" s="71"/>
      <c r="E823" s="145"/>
      <c r="F823" s="146"/>
      <c r="G823" s="123"/>
    </row>
    <row r="824" spans="1:7" s="121" customFormat="1">
      <c r="A824" s="394"/>
      <c r="B824" s="360"/>
      <c r="C824" s="360"/>
      <c r="D824" s="360"/>
      <c r="E824" s="360"/>
      <c r="F824" s="360"/>
      <c r="G824" s="124"/>
    </row>
    <row r="825" spans="1:7" s="121" customFormat="1">
      <c r="A825" s="361"/>
      <c r="B825" s="362"/>
      <c r="C825" s="362"/>
      <c r="D825" s="362"/>
      <c r="E825" s="362"/>
      <c r="F825" s="362"/>
      <c r="G825" s="363"/>
    </row>
    <row r="826" spans="1:7" ht="32.25" customHeight="1">
      <c r="A826" s="392"/>
      <c r="B826" s="100"/>
      <c r="C826" s="367"/>
      <c r="D826" s="368"/>
      <c r="E826" s="368"/>
      <c r="F826" s="368"/>
      <c r="G826" s="369"/>
    </row>
    <row r="827" spans="1:7" s="121" customFormat="1">
      <c r="A827" s="393"/>
      <c r="B827" s="117"/>
      <c r="C827" s="118"/>
      <c r="D827" s="119"/>
      <c r="E827" s="119"/>
      <c r="F827" s="120"/>
      <c r="G827" s="120"/>
    </row>
    <row r="828" spans="1:7" s="114" customFormat="1">
      <c r="A828" s="393"/>
      <c r="B828" s="61"/>
      <c r="C828" s="55"/>
      <c r="D828" s="71"/>
      <c r="E828" s="145"/>
      <c r="F828" s="69"/>
      <c r="G828" s="69"/>
    </row>
    <row r="829" spans="1:7" s="114" customFormat="1">
      <c r="A829" s="393"/>
      <c r="B829" s="144"/>
      <c r="C829" s="55"/>
      <c r="D829" s="71"/>
      <c r="E829" s="145"/>
      <c r="F829" s="146"/>
      <c r="G829" s="123"/>
    </row>
    <row r="830" spans="1:7" s="114" customFormat="1">
      <c r="A830" s="393"/>
      <c r="B830" s="144"/>
      <c r="C830" s="55"/>
      <c r="D830" s="71"/>
      <c r="E830" s="145"/>
      <c r="F830" s="146"/>
      <c r="G830" s="123"/>
    </row>
    <row r="831" spans="1:7" s="121" customFormat="1">
      <c r="A831" s="394"/>
      <c r="B831" s="360"/>
      <c r="C831" s="360"/>
      <c r="D831" s="360"/>
      <c r="E831" s="360"/>
      <c r="F831" s="360"/>
      <c r="G831" s="124"/>
    </row>
    <row r="832" spans="1:7" s="121" customFormat="1">
      <c r="A832" s="361"/>
      <c r="B832" s="362"/>
      <c r="C832" s="362"/>
      <c r="D832" s="362"/>
      <c r="E832" s="362"/>
      <c r="F832" s="362"/>
      <c r="G832" s="363"/>
    </row>
    <row r="833" spans="1:7" ht="32.25" customHeight="1">
      <c r="A833" s="392"/>
      <c r="B833" s="101"/>
      <c r="C833" s="367"/>
      <c r="D833" s="368"/>
      <c r="E833" s="368"/>
      <c r="F833" s="368"/>
      <c r="G833" s="369"/>
    </row>
    <row r="834" spans="1:7" s="121" customFormat="1">
      <c r="A834" s="393"/>
      <c r="B834" s="117"/>
      <c r="C834" s="118"/>
      <c r="D834" s="119"/>
      <c r="E834" s="119"/>
      <c r="F834" s="120"/>
      <c r="G834" s="120"/>
    </row>
    <row r="835" spans="1:7" s="114" customFormat="1">
      <c r="A835" s="393"/>
      <c r="B835" s="61"/>
      <c r="C835" s="55"/>
      <c r="D835" s="71"/>
      <c r="E835" s="145"/>
      <c r="F835" s="69"/>
      <c r="G835" s="69"/>
    </row>
    <row r="836" spans="1:7" s="114" customFormat="1">
      <c r="A836" s="393"/>
      <c r="B836" s="144"/>
      <c r="C836" s="55"/>
      <c r="D836" s="71"/>
      <c r="E836" s="145"/>
      <c r="F836" s="146"/>
      <c r="G836" s="123"/>
    </row>
    <row r="837" spans="1:7" s="114" customFormat="1">
      <c r="A837" s="393"/>
      <c r="B837" s="144"/>
      <c r="C837" s="55"/>
      <c r="D837" s="71"/>
      <c r="E837" s="145"/>
      <c r="F837" s="146"/>
      <c r="G837" s="123"/>
    </row>
    <row r="838" spans="1:7" s="121" customFormat="1">
      <c r="A838" s="394"/>
      <c r="B838" s="360"/>
      <c r="C838" s="360"/>
      <c r="D838" s="360"/>
      <c r="E838" s="360"/>
      <c r="F838" s="360"/>
      <c r="G838" s="124"/>
    </row>
    <row r="839" spans="1:7" s="121" customFormat="1">
      <c r="A839" s="361"/>
      <c r="B839" s="362"/>
      <c r="C839" s="362"/>
      <c r="D839" s="362"/>
      <c r="E839" s="362"/>
      <c r="F839" s="362"/>
      <c r="G839" s="363"/>
    </row>
    <row r="840" spans="1:7" ht="32.25" customHeight="1">
      <c r="A840" s="392"/>
      <c r="B840" s="102"/>
      <c r="C840" s="367"/>
      <c r="D840" s="368"/>
      <c r="E840" s="368"/>
      <c r="F840" s="368"/>
      <c r="G840" s="369"/>
    </row>
    <row r="841" spans="1:7" s="121" customFormat="1">
      <c r="A841" s="393"/>
      <c r="B841" s="117"/>
      <c r="C841" s="118"/>
      <c r="D841" s="119"/>
      <c r="E841" s="119"/>
      <c r="F841" s="120"/>
      <c r="G841" s="120"/>
    </row>
    <row r="842" spans="1:7" s="114" customFormat="1">
      <c r="A842" s="393"/>
      <c r="B842" s="144"/>
      <c r="C842" s="55"/>
      <c r="D842" s="144"/>
      <c r="E842" s="145"/>
      <c r="F842" s="146"/>
      <c r="G842" s="70"/>
    </row>
    <row r="843" spans="1:7" s="114" customFormat="1">
      <c r="A843" s="393"/>
      <c r="B843" s="144"/>
      <c r="C843" s="55"/>
      <c r="D843" s="71"/>
      <c r="E843" s="145"/>
      <c r="F843" s="146"/>
      <c r="G843" s="70"/>
    </row>
    <row r="844" spans="1:7" s="114" customFormat="1">
      <c r="A844" s="393"/>
      <c r="B844" s="144"/>
      <c r="C844" s="55"/>
      <c r="D844" s="71"/>
      <c r="E844" s="145"/>
      <c r="F844" s="146"/>
      <c r="G844" s="70"/>
    </row>
    <row r="845" spans="1:7" s="114" customFormat="1">
      <c r="A845" s="393"/>
      <c r="B845" s="144"/>
      <c r="C845" s="55"/>
      <c r="D845" s="71"/>
      <c r="E845" s="145"/>
      <c r="F845" s="146"/>
      <c r="G845" s="70"/>
    </row>
    <row r="846" spans="1:7" s="114" customFormat="1">
      <c r="A846" s="393"/>
      <c r="B846" s="144"/>
      <c r="C846" s="55"/>
      <c r="D846" s="71"/>
      <c r="E846" s="145"/>
      <c r="F846" s="146"/>
      <c r="G846" s="70"/>
    </row>
    <row r="847" spans="1:7" s="114" customFormat="1">
      <c r="A847" s="393"/>
      <c r="B847" s="144"/>
      <c r="C847" s="55"/>
      <c r="D847" s="71"/>
      <c r="E847" s="145"/>
      <c r="F847" s="146"/>
      <c r="G847" s="70"/>
    </row>
    <row r="848" spans="1:7" s="114" customFormat="1">
      <c r="A848" s="393"/>
      <c r="B848" s="144"/>
      <c r="C848" s="55"/>
      <c r="D848" s="71"/>
      <c r="E848" s="145"/>
      <c r="F848" s="146"/>
      <c r="G848" s="70"/>
    </row>
    <row r="849" spans="1:7" s="114" customFormat="1">
      <c r="A849" s="393"/>
      <c r="B849" s="144"/>
      <c r="C849" s="55"/>
      <c r="D849" s="71"/>
      <c r="E849" s="145"/>
      <c r="F849" s="146"/>
      <c r="G849" s="70"/>
    </row>
    <row r="850" spans="1:7" s="121" customFormat="1">
      <c r="A850" s="394"/>
      <c r="B850" s="360"/>
      <c r="C850" s="360"/>
      <c r="D850" s="360"/>
      <c r="E850" s="360"/>
      <c r="F850" s="360"/>
      <c r="G850" s="124"/>
    </row>
    <row r="851" spans="1:7" s="121" customFormat="1">
      <c r="A851" s="361"/>
      <c r="B851" s="362"/>
      <c r="C851" s="362"/>
      <c r="D851" s="362"/>
      <c r="E851" s="362"/>
      <c r="F851" s="362"/>
      <c r="G851" s="363"/>
    </row>
    <row r="852" spans="1:7" ht="32.25" customHeight="1">
      <c r="A852" s="392"/>
      <c r="B852" s="102"/>
      <c r="C852" s="367"/>
      <c r="D852" s="368"/>
      <c r="E852" s="368"/>
      <c r="F852" s="368"/>
      <c r="G852" s="369"/>
    </row>
    <row r="853" spans="1:7" s="121" customFormat="1">
      <c r="A853" s="393"/>
      <c r="B853" s="117"/>
      <c r="C853" s="118"/>
      <c r="D853" s="119"/>
      <c r="E853" s="119"/>
      <c r="F853" s="120"/>
      <c r="G853" s="120"/>
    </row>
    <row r="854" spans="1:7" s="114" customFormat="1">
      <c r="A854" s="393"/>
      <c r="B854" s="144"/>
      <c r="C854" s="55"/>
      <c r="D854" s="71"/>
      <c r="E854" s="145"/>
      <c r="F854" s="146"/>
      <c r="G854" s="70"/>
    </row>
    <row r="855" spans="1:7" s="114" customFormat="1">
      <c r="A855" s="393"/>
      <c r="B855" s="144"/>
      <c r="C855" s="55"/>
      <c r="D855" s="71"/>
      <c r="E855" s="145"/>
      <c r="F855" s="146"/>
      <c r="G855" s="70"/>
    </row>
    <row r="856" spans="1:7" s="114" customFormat="1">
      <c r="A856" s="393"/>
      <c r="B856" s="144"/>
      <c r="C856" s="55"/>
      <c r="D856" s="71"/>
      <c r="E856" s="145"/>
      <c r="F856" s="146"/>
      <c r="G856" s="70"/>
    </row>
    <row r="857" spans="1:7" s="114" customFormat="1">
      <c r="A857" s="393"/>
      <c r="B857" s="144"/>
      <c r="C857" s="55"/>
      <c r="D857" s="71"/>
      <c r="E857" s="145"/>
      <c r="F857" s="146"/>
      <c r="G857" s="70"/>
    </row>
    <row r="858" spans="1:7" s="114" customFormat="1">
      <c r="A858" s="393"/>
      <c r="B858" s="144"/>
      <c r="C858" s="55"/>
      <c r="D858" s="71"/>
      <c r="E858" s="145"/>
      <c r="F858" s="146"/>
      <c r="G858" s="70"/>
    </row>
    <row r="859" spans="1:7" s="114" customFormat="1">
      <c r="A859" s="393"/>
      <c r="B859" s="144"/>
      <c r="C859" s="55"/>
      <c r="D859" s="71"/>
      <c r="E859" s="145"/>
      <c r="F859" s="146"/>
      <c r="G859" s="70"/>
    </row>
    <row r="860" spans="1:7" s="121" customFormat="1">
      <c r="A860" s="394"/>
      <c r="B860" s="360"/>
      <c r="C860" s="360"/>
      <c r="D860" s="360"/>
      <c r="E860" s="360"/>
      <c r="F860" s="360"/>
      <c r="G860" s="124"/>
    </row>
    <row r="861" spans="1:7" s="121" customFormat="1">
      <c r="A861" s="361"/>
      <c r="B861" s="362"/>
      <c r="C861" s="362"/>
      <c r="D861" s="362"/>
      <c r="E861" s="362"/>
      <c r="F861" s="362"/>
      <c r="G861" s="363"/>
    </row>
    <row r="862" spans="1:7" ht="32.25" customHeight="1">
      <c r="A862" s="392"/>
      <c r="B862" s="102"/>
      <c r="C862" s="367"/>
      <c r="D862" s="368"/>
      <c r="E862" s="368"/>
      <c r="F862" s="368"/>
      <c r="G862" s="369"/>
    </row>
    <row r="863" spans="1:7" s="121" customFormat="1">
      <c r="A863" s="393"/>
      <c r="B863" s="117"/>
      <c r="C863" s="118"/>
      <c r="D863" s="119"/>
      <c r="E863" s="119"/>
      <c r="F863" s="120"/>
      <c r="G863" s="120"/>
    </row>
    <row r="864" spans="1:7" s="114" customFormat="1">
      <c r="A864" s="393"/>
      <c r="B864" s="144"/>
      <c r="C864" s="55"/>
      <c r="D864" s="71"/>
      <c r="E864" s="145"/>
      <c r="F864" s="146"/>
      <c r="G864" s="69"/>
    </row>
    <row r="865" spans="1:7" s="114" customFormat="1">
      <c r="A865" s="393"/>
      <c r="B865" s="144"/>
      <c r="C865" s="55"/>
      <c r="D865" s="71"/>
      <c r="E865" s="145"/>
      <c r="F865" s="146"/>
      <c r="G865" s="123"/>
    </row>
    <row r="866" spans="1:7" s="114" customFormat="1">
      <c r="A866" s="393"/>
      <c r="B866" s="61"/>
      <c r="C866" s="55"/>
      <c r="D866" s="71"/>
      <c r="E866" s="145"/>
      <c r="F866" s="123"/>
      <c r="G866" s="123"/>
    </row>
    <row r="867" spans="1:7" s="121" customFormat="1">
      <c r="A867" s="394"/>
      <c r="B867" s="360"/>
      <c r="C867" s="360"/>
      <c r="D867" s="360"/>
      <c r="E867" s="360"/>
      <c r="F867" s="360"/>
      <c r="G867" s="124"/>
    </row>
    <row r="868" spans="1:7" s="121" customFormat="1">
      <c r="A868" s="361"/>
      <c r="B868" s="362"/>
      <c r="C868" s="362"/>
      <c r="D868" s="362"/>
      <c r="E868" s="362"/>
      <c r="F868" s="362"/>
      <c r="G868" s="363"/>
    </row>
    <row r="869" spans="1:7" ht="32.25" customHeight="1">
      <c r="A869" s="392"/>
      <c r="B869" s="100"/>
      <c r="C869" s="367"/>
      <c r="D869" s="368"/>
      <c r="E869" s="368"/>
      <c r="F869" s="368"/>
      <c r="G869" s="369"/>
    </row>
    <row r="870" spans="1:7" s="121" customFormat="1">
      <c r="A870" s="393"/>
      <c r="B870" s="117"/>
      <c r="C870" s="118"/>
      <c r="D870" s="119"/>
      <c r="E870" s="119"/>
      <c r="F870" s="120"/>
      <c r="G870" s="120"/>
    </row>
    <row r="871" spans="1:7" s="114" customFormat="1">
      <c r="A871" s="393"/>
      <c r="B871" s="144"/>
      <c r="C871" s="55"/>
      <c r="D871" s="71"/>
      <c r="E871" s="145"/>
      <c r="F871" s="146"/>
      <c r="G871" s="70"/>
    </row>
    <row r="872" spans="1:7" s="114" customFormat="1">
      <c r="A872" s="393"/>
      <c r="B872" s="61"/>
      <c r="C872" s="55"/>
      <c r="D872" s="71"/>
      <c r="E872" s="145"/>
      <c r="F872" s="123"/>
      <c r="G872" s="123"/>
    </row>
    <row r="873" spans="1:7" s="114" customFormat="1">
      <c r="A873" s="393"/>
      <c r="B873" s="61"/>
      <c r="C873" s="55"/>
      <c r="D873" s="71"/>
      <c r="E873" s="145"/>
      <c r="F873" s="123"/>
      <c r="G873" s="123"/>
    </row>
    <row r="874" spans="1:7" s="121" customFormat="1">
      <c r="A874" s="394"/>
      <c r="B874" s="360"/>
      <c r="C874" s="360"/>
      <c r="D874" s="360"/>
      <c r="E874" s="360"/>
      <c r="F874" s="360"/>
      <c r="G874" s="124"/>
    </row>
    <row r="875" spans="1:7" s="121" customFormat="1">
      <c r="A875" s="361"/>
      <c r="B875" s="362"/>
      <c r="C875" s="362"/>
      <c r="D875" s="362"/>
      <c r="E875" s="362"/>
      <c r="F875" s="362"/>
      <c r="G875" s="363"/>
    </row>
    <row r="876" spans="1:7" ht="32.25" customHeight="1">
      <c r="A876" s="392"/>
      <c r="B876" s="100"/>
      <c r="C876" s="367"/>
      <c r="D876" s="368"/>
      <c r="E876" s="368"/>
      <c r="F876" s="368"/>
      <c r="G876" s="369"/>
    </row>
    <row r="877" spans="1:7" s="121" customFormat="1">
      <c r="A877" s="393"/>
      <c r="B877" s="117"/>
      <c r="C877" s="118"/>
      <c r="D877" s="119"/>
      <c r="E877" s="119"/>
      <c r="F877" s="120"/>
      <c r="G877" s="120"/>
    </row>
    <row r="878" spans="1:7" s="114" customFormat="1">
      <c r="A878" s="393"/>
      <c r="B878" s="144"/>
      <c r="C878" s="55"/>
      <c r="D878" s="71"/>
      <c r="E878" s="145"/>
      <c r="F878" s="146"/>
      <c r="G878" s="70"/>
    </row>
    <row r="879" spans="1:7" s="114" customFormat="1">
      <c r="A879" s="393"/>
      <c r="B879" s="61"/>
      <c r="C879" s="55"/>
      <c r="D879" s="71"/>
      <c r="E879" s="145"/>
      <c r="F879" s="69"/>
      <c r="G879" s="123"/>
    </row>
    <row r="880" spans="1:7" s="114" customFormat="1">
      <c r="A880" s="393"/>
      <c r="B880" s="61"/>
      <c r="C880" s="55"/>
      <c r="D880" s="71"/>
      <c r="E880" s="145"/>
      <c r="F880" s="123"/>
      <c r="G880" s="123"/>
    </row>
    <row r="881" spans="1:7" s="121" customFormat="1">
      <c r="A881" s="394"/>
      <c r="B881" s="360"/>
      <c r="C881" s="360"/>
      <c r="D881" s="360"/>
      <c r="E881" s="360"/>
      <c r="F881" s="360"/>
      <c r="G881" s="124"/>
    </row>
    <row r="882" spans="1:7" s="121" customFormat="1">
      <c r="A882" s="361"/>
      <c r="B882" s="362"/>
      <c r="C882" s="362"/>
      <c r="D882" s="362"/>
      <c r="E882" s="362"/>
      <c r="F882" s="362"/>
      <c r="G882" s="363"/>
    </row>
    <row r="883" spans="1:7" ht="32.25" customHeight="1">
      <c r="A883" s="392"/>
      <c r="B883" s="100"/>
      <c r="C883" s="367"/>
      <c r="D883" s="368"/>
      <c r="E883" s="368"/>
      <c r="F883" s="368"/>
      <c r="G883" s="369"/>
    </row>
    <row r="884" spans="1:7" s="121" customFormat="1">
      <c r="A884" s="393"/>
      <c r="B884" s="117"/>
      <c r="C884" s="118"/>
      <c r="D884" s="119"/>
      <c r="E884" s="119"/>
      <c r="F884" s="120"/>
      <c r="G884" s="120"/>
    </row>
    <row r="885" spans="1:7" s="114" customFormat="1">
      <c r="A885" s="393"/>
      <c r="B885" s="71"/>
      <c r="C885" s="219"/>
      <c r="D885" s="71"/>
      <c r="E885" s="211"/>
      <c r="F885" s="220"/>
      <c r="G885" s="207"/>
    </row>
    <row r="886" spans="1:7" s="114" customFormat="1">
      <c r="A886" s="393"/>
      <c r="B886" s="71"/>
      <c r="C886" s="219"/>
      <c r="D886" s="71"/>
      <c r="E886" s="211"/>
      <c r="F886" s="220"/>
      <c r="G886" s="208"/>
    </row>
    <row r="887" spans="1:7" s="114" customFormat="1">
      <c r="A887" s="393"/>
      <c r="B887" s="144"/>
      <c r="C887" s="55"/>
      <c r="D887" s="71"/>
      <c r="E887" s="211"/>
      <c r="F887" s="221"/>
      <c r="G887" s="208"/>
    </row>
    <row r="888" spans="1:7" s="114" customFormat="1">
      <c r="A888" s="393"/>
      <c r="B888" s="144"/>
      <c r="C888" s="55"/>
      <c r="D888" s="71"/>
      <c r="E888" s="211"/>
      <c r="F888" s="221"/>
      <c r="G888" s="208"/>
    </row>
    <row r="889" spans="1:7" s="114" customFormat="1">
      <c r="A889" s="393"/>
      <c r="B889" s="71"/>
      <c r="C889" s="219"/>
      <c r="D889" s="71"/>
      <c r="E889" s="211"/>
      <c r="F889" s="220"/>
      <c r="G889" s="207"/>
    </row>
    <row r="890" spans="1:7" s="114" customFormat="1">
      <c r="A890" s="393"/>
      <c r="B890" s="71"/>
      <c r="C890" s="219"/>
      <c r="D890" s="71"/>
      <c r="E890" s="211"/>
      <c r="F890" s="220"/>
      <c r="G890" s="208"/>
    </row>
    <row r="891" spans="1:7" s="121" customFormat="1">
      <c r="A891" s="394"/>
      <c r="B891" s="360"/>
      <c r="C891" s="360"/>
      <c r="D891" s="360"/>
      <c r="E891" s="360"/>
      <c r="F891" s="360"/>
      <c r="G891" s="124"/>
    </row>
    <row r="892" spans="1:7" s="121" customFormat="1">
      <c r="A892" s="361"/>
      <c r="B892" s="362"/>
      <c r="C892" s="362"/>
      <c r="D892" s="362"/>
      <c r="E892" s="362"/>
      <c r="F892" s="362"/>
      <c r="G892" s="363"/>
    </row>
    <row r="893" spans="1:7" ht="32.25" customHeight="1">
      <c r="A893" s="392"/>
      <c r="B893" s="100"/>
      <c r="C893" s="367"/>
      <c r="D893" s="368"/>
      <c r="E893" s="368"/>
      <c r="F893" s="368"/>
      <c r="G893" s="369"/>
    </row>
    <row r="894" spans="1:7" s="121" customFormat="1">
      <c r="A894" s="393"/>
      <c r="B894" s="117"/>
      <c r="C894" s="118"/>
      <c r="D894" s="119"/>
      <c r="E894" s="119"/>
      <c r="F894" s="120"/>
      <c r="G894" s="120"/>
    </row>
    <row r="895" spans="1:7" s="114" customFormat="1">
      <c r="A895" s="393"/>
      <c r="B895" s="71"/>
      <c r="C895" s="219"/>
      <c r="D895" s="71"/>
      <c r="E895" s="211"/>
      <c r="F895" s="222"/>
      <c r="G895" s="207"/>
    </row>
    <row r="896" spans="1:7" s="114" customFormat="1">
      <c r="A896" s="393"/>
      <c r="B896" s="71"/>
      <c r="C896" s="219"/>
      <c r="D896" s="71"/>
      <c r="E896" s="211"/>
      <c r="F896" s="223"/>
      <c r="G896" s="208"/>
    </row>
    <row r="897" spans="1:7" s="114" customFormat="1">
      <c r="A897" s="393"/>
      <c r="B897" s="144"/>
      <c r="C897" s="55"/>
      <c r="D897" s="71"/>
      <c r="E897" s="211"/>
      <c r="F897" s="224"/>
      <c r="G897" s="208"/>
    </row>
    <row r="898" spans="1:7" s="114" customFormat="1">
      <c r="A898" s="393"/>
      <c r="B898" s="144"/>
      <c r="C898" s="55"/>
      <c r="D898" s="71"/>
      <c r="E898" s="211"/>
      <c r="F898" s="224"/>
      <c r="G898" s="208"/>
    </row>
    <row r="899" spans="1:7" s="114" customFormat="1">
      <c r="A899" s="393"/>
      <c r="B899" s="71"/>
      <c r="C899" s="219"/>
      <c r="D899" s="71"/>
      <c r="E899" s="211"/>
      <c r="F899" s="225"/>
      <c r="G899" s="208"/>
    </row>
    <row r="900" spans="1:7" s="114" customFormat="1">
      <c r="A900" s="393"/>
      <c r="B900" s="71"/>
      <c r="C900" s="219"/>
      <c r="D900" s="71"/>
      <c r="E900" s="211"/>
      <c r="F900" s="225"/>
      <c r="G900" s="208"/>
    </row>
    <row r="901" spans="1:7" s="114" customFormat="1">
      <c r="A901" s="393"/>
      <c r="B901" s="71"/>
      <c r="C901" s="219"/>
      <c r="D901" s="71"/>
      <c r="E901" s="211"/>
      <c r="F901" s="225"/>
      <c r="G901" s="208"/>
    </row>
    <row r="902" spans="1:7" s="114" customFormat="1">
      <c r="A902" s="393"/>
      <c r="B902" s="71"/>
      <c r="C902" s="219"/>
      <c r="D902" s="71"/>
      <c r="E902" s="211"/>
      <c r="F902" s="225"/>
      <c r="G902" s="208"/>
    </row>
    <row r="903" spans="1:7" s="114" customFormat="1">
      <c r="A903" s="393"/>
      <c r="B903" s="71"/>
      <c r="C903" s="55"/>
      <c r="D903" s="61"/>
      <c r="E903" s="211"/>
      <c r="F903" s="55"/>
      <c r="G903" s="207"/>
    </row>
    <row r="904" spans="1:7" s="114" customFormat="1">
      <c r="A904" s="393"/>
      <c r="B904" s="144"/>
      <c r="C904" s="55"/>
      <c r="D904" s="71"/>
      <c r="E904" s="211"/>
      <c r="F904" s="212"/>
      <c r="G904" s="208"/>
    </row>
    <row r="905" spans="1:7" s="114" customFormat="1">
      <c r="A905" s="393"/>
      <c r="B905" s="144"/>
      <c r="C905" s="55"/>
      <c r="D905" s="71"/>
      <c r="E905" s="211"/>
      <c r="F905" s="212"/>
      <c r="G905" s="208"/>
    </row>
    <row r="906" spans="1:7" s="121" customFormat="1">
      <c r="A906" s="394"/>
      <c r="B906" s="360"/>
      <c r="C906" s="360"/>
      <c r="D906" s="360"/>
      <c r="E906" s="360"/>
      <c r="F906" s="360"/>
      <c r="G906" s="124"/>
    </row>
    <row r="907" spans="1:7" s="121" customFormat="1">
      <c r="A907" s="361"/>
      <c r="B907" s="362"/>
      <c r="C907" s="362"/>
      <c r="D907" s="362"/>
      <c r="E907" s="362"/>
      <c r="F907" s="362"/>
      <c r="G907" s="363"/>
    </row>
    <row r="908" spans="1:7" ht="32.25" customHeight="1">
      <c r="A908" s="392"/>
      <c r="B908" s="100"/>
      <c r="C908" s="367"/>
      <c r="D908" s="368"/>
      <c r="E908" s="368"/>
      <c r="F908" s="368"/>
      <c r="G908" s="369"/>
    </row>
    <row r="909" spans="1:7" s="121" customFormat="1">
      <c r="A909" s="393"/>
      <c r="B909" s="117"/>
      <c r="C909" s="118"/>
      <c r="D909" s="119"/>
      <c r="E909" s="119"/>
      <c r="F909" s="120"/>
      <c r="G909" s="120"/>
    </row>
    <row r="910" spans="1:7" s="158" customFormat="1">
      <c r="A910" s="393"/>
      <c r="B910" s="71"/>
      <c r="C910" s="226"/>
      <c r="D910" s="71"/>
      <c r="E910" s="211"/>
      <c r="F910" s="227"/>
      <c r="G910" s="207"/>
    </row>
    <row r="911" spans="1:7" s="158" customFormat="1">
      <c r="A911" s="393"/>
      <c r="B911" s="71"/>
      <c r="C911" s="226"/>
      <c r="D911" s="71"/>
      <c r="E911" s="211"/>
      <c r="F911" s="227"/>
      <c r="G911" s="207"/>
    </row>
    <row r="912" spans="1:7" s="158" customFormat="1">
      <c r="A912" s="393"/>
      <c r="B912" s="71"/>
      <c r="C912" s="226"/>
      <c r="D912" s="71"/>
      <c r="E912" s="211"/>
      <c r="F912" s="227"/>
      <c r="G912" s="207"/>
    </row>
    <row r="913" spans="1:7" s="158" customFormat="1">
      <c r="A913" s="393"/>
      <c r="B913" s="71"/>
      <c r="C913" s="226"/>
      <c r="D913" s="71"/>
      <c r="E913" s="211"/>
      <c r="F913" s="227"/>
      <c r="G913" s="208"/>
    </row>
    <row r="914" spans="1:7" s="158" customFormat="1">
      <c r="A914" s="393"/>
      <c r="B914" s="71"/>
      <c r="C914" s="226"/>
      <c r="D914" s="71"/>
      <c r="E914" s="211"/>
      <c r="F914" s="227"/>
      <c r="G914" s="208"/>
    </row>
    <row r="915" spans="1:7" s="158" customFormat="1">
      <c r="A915" s="393"/>
      <c r="B915" s="71"/>
      <c r="C915" s="226"/>
      <c r="D915" s="71"/>
      <c r="E915" s="211"/>
      <c r="F915" s="227"/>
      <c r="G915" s="208"/>
    </row>
    <row r="916" spans="1:7" s="158" customFormat="1">
      <c r="A916" s="393"/>
      <c r="B916" s="71"/>
      <c r="C916" s="226"/>
      <c r="D916" s="71"/>
      <c r="E916" s="211"/>
      <c r="F916" s="227"/>
      <c r="G916" s="208"/>
    </row>
    <row r="917" spans="1:7" s="158" customFormat="1">
      <c r="A917" s="393"/>
      <c r="B917" s="71"/>
      <c r="C917" s="226"/>
      <c r="D917" s="71"/>
      <c r="E917" s="211"/>
      <c r="F917" s="227"/>
      <c r="G917" s="207"/>
    </row>
    <row r="918" spans="1:7" s="158" customFormat="1">
      <c r="A918" s="393"/>
      <c r="B918" s="71"/>
      <c r="C918" s="55"/>
      <c r="D918" s="61"/>
      <c r="E918" s="211"/>
      <c r="F918" s="207"/>
      <c r="G918" s="207"/>
    </row>
    <row r="919" spans="1:7" s="158" customFormat="1">
      <c r="A919" s="393"/>
      <c r="B919" s="144"/>
      <c r="C919" s="55"/>
      <c r="D919" s="71"/>
      <c r="E919" s="211"/>
      <c r="F919" s="218"/>
      <c r="G919" s="207"/>
    </row>
    <row r="920" spans="1:7" s="121" customFormat="1">
      <c r="A920" s="394"/>
      <c r="B920" s="360"/>
      <c r="C920" s="360"/>
      <c r="D920" s="360"/>
      <c r="E920" s="360"/>
      <c r="F920" s="360"/>
      <c r="G920" s="124"/>
    </row>
    <row r="921" spans="1:7" s="121" customFormat="1">
      <c r="A921" s="361"/>
      <c r="B921" s="362"/>
      <c r="C921" s="362"/>
      <c r="D921" s="362"/>
      <c r="E921" s="362"/>
      <c r="F921" s="362"/>
      <c r="G921" s="363"/>
    </row>
    <row r="922" spans="1:7" ht="32.25" customHeight="1">
      <c r="A922" s="392"/>
      <c r="B922" s="100"/>
      <c r="C922" s="367"/>
      <c r="D922" s="368"/>
      <c r="E922" s="368"/>
      <c r="F922" s="368"/>
      <c r="G922" s="369"/>
    </row>
    <row r="923" spans="1:7" s="121" customFormat="1">
      <c r="A923" s="393"/>
      <c r="B923" s="117"/>
      <c r="C923" s="118"/>
      <c r="D923" s="119"/>
      <c r="E923" s="119"/>
      <c r="F923" s="120"/>
      <c r="G923" s="120"/>
    </row>
    <row r="924" spans="1:7" s="114" customFormat="1">
      <c r="A924" s="393"/>
      <c r="B924" s="61"/>
      <c r="C924" s="55"/>
      <c r="D924" s="71"/>
      <c r="E924" s="162"/>
      <c r="F924" s="69"/>
      <c r="G924" s="69"/>
    </row>
    <row r="925" spans="1:7" s="121" customFormat="1">
      <c r="A925" s="394"/>
      <c r="B925" s="360"/>
      <c r="C925" s="360"/>
      <c r="D925" s="360"/>
      <c r="E925" s="360"/>
      <c r="F925" s="360"/>
      <c r="G925" s="124"/>
    </row>
    <row r="926" spans="1:7" s="121" customFormat="1">
      <c r="A926" s="361"/>
      <c r="B926" s="362"/>
      <c r="C926" s="362"/>
      <c r="D926" s="362"/>
      <c r="E926" s="362"/>
      <c r="F926" s="362"/>
      <c r="G926" s="363"/>
    </row>
    <row r="927" spans="1:7" ht="32.25" customHeight="1">
      <c r="A927" s="392"/>
      <c r="B927" s="100"/>
      <c r="C927" s="367"/>
      <c r="D927" s="368"/>
      <c r="E927" s="368"/>
      <c r="F927" s="368"/>
      <c r="G927" s="369"/>
    </row>
    <row r="928" spans="1:7" s="121" customFormat="1">
      <c r="A928" s="393"/>
      <c r="B928" s="117"/>
      <c r="C928" s="118"/>
      <c r="D928" s="119"/>
      <c r="E928" s="119"/>
      <c r="F928" s="120"/>
      <c r="G928" s="120"/>
    </row>
    <row r="929" spans="1:7" s="114" customFormat="1">
      <c r="A929" s="393"/>
      <c r="B929" s="61"/>
      <c r="C929" s="55"/>
      <c r="D929" s="71"/>
      <c r="E929" s="162"/>
      <c r="F929" s="69"/>
      <c r="G929" s="69"/>
    </row>
    <row r="930" spans="1:7" s="114" customFormat="1">
      <c r="A930" s="393"/>
      <c r="B930" s="61"/>
      <c r="C930" s="55"/>
      <c r="D930" s="71"/>
      <c r="E930" s="162"/>
      <c r="F930" s="69"/>
      <c r="G930" s="69"/>
    </row>
    <row r="931" spans="1:7" s="114" customFormat="1">
      <c r="A931" s="393"/>
      <c r="B931" s="144"/>
      <c r="C931" s="55"/>
      <c r="D931" s="71"/>
      <c r="E931" s="162"/>
      <c r="F931" s="163"/>
      <c r="G931" s="123"/>
    </row>
    <row r="932" spans="1:7" s="114" customFormat="1">
      <c r="A932" s="393"/>
      <c r="B932" s="204"/>
      <c r="C932" s="55"/>
      <c r="D932" s="198"/>
      <c r="E932" s="202"/>
      <c r="F932" s="70"/>
      <c r="G932" s="200"/>
    </row>
    <row r="933" spans="1:7" s="121" customFormat="1" ht="15" customHeight="1">
      <c r="A933" s="393"/>
      <c r="B933" s="204"/>
      <c r="C933" s="55"/>
      <c r="D933" s="198"/>
      <c r="E933" s="202"/>
      <c r="F933" s="70"/>
      <c r="G933" s="200"/>
    </row>
    <row r="934" spans="1:7" s="121" customFormat="1" ht="15" customHeight="1">
      <c r="A934" s="394"/>
      <c r="B934" s="360"/>
      <c r="C934" s="360"/>
      <c r="D934" s="360"/>
      <c r="E934" s="360"/>
      <c r="F934" s="360"/>
      <c r="G934" s="124"/>
    </row>
    <row r="935" spans="1:7" s="121" customFormat="1">
      <c r="A935" s="361"/>
      <c r="B935" s="362"/>
      <c r="C935" s="362"/>
      <c r="D935" s="362"/>
      <c r="E935" s="362"/>
      <c r="F935" s="362"/>
      <c r="G935" s="363"/>
    </row>
    <row r="936" spans="1:7" ht="32.25" customHeight="1">
      <c r="A936" s="392"/>
      <c r="B936" s="100"/>
      <c r="C936" s="391"/>
      <c r="D936" s="391"/>
      <c r="E936" s="391"/>
      <c r="F936" s="391"/>
      <c r="G936" s="391"/>
    </row>
    <row r="937" spans="1:7" s="121" customFormat="1">
      <c r="A937" s="393"/>
      <c r="B937" s="117"/>
      <c r="C937" s="118"/>
      <c r="D937" s="119"/>
      <c r="E937" s="119"/>
      <c r="F937" s="120"/>
      <c r="G937" s="120"/>
    </row>
    <row r="938" spans="1:7" s="114" customFormat="1">
      <c r="A938" s="393"/>
      <c r="B938" s="204"/>
      <c r="C938" s="55"/>
      <c r="D938" s="198"/>
      <c r="E938" s="202"/>
      <c r="F938" s="70"/>
      <c r="G938" s="200"/>
    </row>
    <row r="939" spans="1:7" s="114" customFormat="1">
      <c r="A939" s="393"/>
      <c r="B939" s="204"/>
      <c r="C939" s="55"/>
      <c r="D939" s="198"/>
      <c r="E939" s="202"/>
      <c r="F939" s="70"/>
      <c r="G939" s="200"/>
    </row>
    <row r="940" spans="1:7" s="114" customFormat="1">
      <c r="A940" s="393"/>
      <c r="B940" s="204"/>
      <c r="C940" s="55"/>
      <c r="D940" s="198"/>
      <c r="E940" s="202"/>
      <c r="F940" s="70"/>
      <c r="G940" s="200"/>
    </row>
    <row r="941" spans="1:7" s="114" customFormat="1">
      <c r="A941" s="393"/>
      <c r="B941" s="204"/>
      <c r="C941" s="55"/>
      <c r="D941" s="198"/>
      <c r="E941" s="202"/>
      <c r="F941" s="70"/>
      <c r="G941" s="200"/>
    </row>
    <row r="942" spans="1:7" s="121" customFormat="1">
      <c r="A942" s="394"/>
      <c r="B942" s="360"/>
      <c r="C942" s="360"/>
      <c r="D942" s="360"/>
      <c r="E942" s="360"/>
      <c r="F942" s="360"/>
      <c r="G942" s="124"/>
    </row>
    <row r="943" spans="1:7" s="121" customFormat="1">
      <c r="A943" s="361"/>
      <c r="B943" s="362"/>
      <c r="C943" s="362"/>
      <c r="D943" s="362"/>
      <c r="E943" s="362"/>
      <c r="F943" s="362"/>
      <c r="G943" s="363"/>
    </row>
    <row r="944" spans="1:7" ht="32.25" customHeight="1">
      <c r="A944" s="392"/>
      <c r="B944" s="100"/>
      <c r="C944" s="395"/>
      <c r="D944" s="396"/>
      <c r="E944" s="396"/>
      <c r="F944" s="396"/>
      <c r="G944" s="397"/>
    </row>
    <row r="945" spans="1:7" s="121" customFormat="1">
      <c r="A945" s="393"/>
      <c r="B945" s="117"/>
      <c r="C945" s="118"/>
      <c r="D945" s="119"/>
      <c r="E945" s="119"/>
      <c r="F945" s="120"/>
      <c r="G945" s="120"/>
    </row>
    <row r="946" spans="1:7" s="114" customFormat="1">
      <c r="A946" s="393"/>
      <c r="B946" s="61"/>
      <c r="C946" s="55"/>
      <c r="D946" s="71"/>
      <c r="E946" s="211"/>
      <c r="F946" s="218"/>
      <c r="G946" s="218"/>
    </row>
    <row r="947" spans="1:7" s="114" customFormat="1">
      <c r="A947" s="393"/>
      <c r="B947" s="144"/>
      <c r="C947" s="55"/>
      <c r="D947" s="71"/>
      <c r="E947" s="211"/>
      <c r="F947" s="229"/>
      <c r="G947" s="208"/>
    </row>
    <row r="948" spans="1:7" s="114" customFormat="1">
      <c r="A948" s="393"/>
      <c r="B948" s="144"/>
      <c r="C948" s="55"/>
      <c r="D948" s="71"/>
      <c r="E948" s="211"/>
      <c r="F948" s="229"/>
      <c r="G948" s="208"/>
    </row>
    <row r="949" spans="1:7" s="114" customFormat="1">
      <c r="A949" s="393"/>
      <c r="B949" s="144"/>
      <c r="C949" s="55"/>
      <c r="D949" s="71"/>
      <c r="E949" s="211"/>
      <c r="F949" s="229"/>
      <c r="G949" s="208"/>
    </row>
    <row r="950" spans="1:7" s="121" customFormat="1">
      <c r="A950" s="394"/>
      <c r="B950" s="360"/>
      <c r="C950" s="360"/>
      <c r="D950" s="360"/>
      <c r="E950" s="360"/>
      <c r="F950" s="360"/>
      <c r="G950" s="124"/>
    </row>
    <row r="951" spans="1:7" s="121" customFormat="1">
      <c r="A951" s="361"/>
      <c r="B951" s="362"/>
      <c r="C951" s="362"/>
      <c r="D951" s="362"/>
      <c r="E951" s="362"/>
      <c r="F951" s="362"/>
      <c r="G951" s="363"/>
    </row>
    <row r="952" spans="1:7" ht="32.25" customHeight="1">
      <c r="A952" s="392"/>
      <c r="B952" s="100"/>
      <c r="C952" s="367"/>
      <c r="D952" s="368"/>
      <c r="E952" s="368"/>
      <c r="F952" s="368"/>
      <c r="G952" s="369"/>
    </row>
    <row r="953" spans="1:7" s="121" customFormat="1">
      <c r="A953" s="393"/>
      <c r="B953" s="117"/>
      <c r="C953" s="118"/>
      <c r="D953" s="119"/>
      <c r="E953" s="119"/>
      <c r="F953" s="120"/>
      <c r="G953" s="120"/>
    </row>
    <row r="954" spans="1:7" s="114" customFormat="1">
      <c r="A954" s="393"/>
      <c r="B954" s="236"/>
      <c r="C954" s="148"/>
      <c r="D954" s="149"/>
      <c r="E954" s="167"/>
      <c r="F954" s="233"/>
      <c r="G954" s="234"/>
    </row>
    <row r="955" spans="1:7" s="114" customFormat="1">
      <c r="A955" s="393"/>
      <c r="B955" s="196"/>
      <c r="C955" s="153"/>
      <c r="D955" s="140"/>
      <c r="E955" s="165"/>
      <c r="F955" s="235"/>
      <c r="G955" s="234"/>
    </row>
    <row r="956" spans="1:7" s="114" customFormat="1">
      <c r="A956" s="393"/>
      <c r="B956" s="196"/>
      <c r="C956" s="153"/>
      <c r="D956" s="140"/>
      <c r="E956" s="165"/>
      <c r="F956" s="235"/>
      <c r="G956" s="234"/>
    </row>
    <row r="957" spans="1:7" s="121" customFormat="1">
      <c r="A957" s="394"/>
      <c r="B957" s="360"/>
      <c r="C957" s="360"/>
      <c r="D957" s="360"/>
      <c r="E957" s="360"/>
      <c r="F957" s="360"/>
      <c r="G957" s="124"/>
    </row>
    <row r="958" spans="1:7" s="121" customFormat="1">
      <c r="A958" s="361"/>
      <c r="B958" s="362"/>
      <c r="C958" s="362"/>
      <c r="D958" s="362"/>
      <c r="E958" s="362"/>
      <c r="F958" s="362"/>
      <c r="G958" s="363"/>
    </row>
    <row r="959" spans="1:7" ht="32.25" customHeight="1">
      <c r="A959" s="392"/>
      <c r="B959" s="228"/>
      <c r="C959" s="391"/>
      <c r="D959" s="391"/>
      <c r="E959" s="391"/>
      <c r="F959" s="391"/>
      <c r="G959" s="391"/>
    </row>
    <row r="960" spans="1:7" s="121" customFormat="1">
      <c r="A960" s="393"/>
      <c r="B960" s="117"/>
      <c r="C960" s="118"/>
      <c r="D960" s="119"/>
      <c r="E960" s="119"/>
      <c r="F960" s="120"/>
      <c r="G960" s="120"/>
    </row>
    <row r="961" spans="1:7" s="114" customFormat="1">
      <c r="A961" s="393"/>
      <c r="B961" s="204"/>
      <c r="C961" s="55"/>
      <c r="D961" s="198"/>
      <c r="E961" s="202"/>
      <c r="F961" s="70"/>
      <c r="G961" s="200"/>
    </row>
    <row r="962" spans="1:7" s="114" customFormat="1">
      <c r="A962" s="393"/>
      <c r="B962" s="204"/>
      <c r="C962" s="55"/>
      <c r="D962" s="198"/>
      <c r="E962" s="202"/>
      <c r="F962" s="70"/>
      <c r="G962" s="200"/>
    </row>
    <row r="963" spans="1:7" s="114" customFormat="1">
      <c r="A963" s="393"/>
      <c r="B963" s="204"/>
      <c r="C963" s="55"/>
      <c r="D963" s="198"/>
      <c r="E963" s="202"/>
      <c r="F963" s="70"/>
      <c r="G963" s="200"/>
    </row>
    <row r="964" spans="1:7" s="121" customFormat="1">
      <c r="A964" s="394"/>
      <c r="B964" s="360"/>
      <c r="C964" s="360"/>
      <c r="D964" s="360"/>
      <c r="E964" s="360"/>
      <c r="F964" s="360"/>
      <c r="G964" s="124"/>
    </row>
    <row r="965" spans="1:7" s="121" customFormat="1">
      <c r="A965" s="361"/>
      <c r="B965" s="362"/>
      <c r="C965" s="362"/>
      <c r="D965" s="362"/>
      <c r="E965" s="362"/>
      <c r="F965" s="362"/>
      <c r="G965" s="363"/>
    </row>
    <row r="966" spans="1:7" ht="32.25" customHeight="1">
      <c r="A966" s="392"/>
      <c r="B966" s="100"/>
      <c r="C966" s="367"/>
      <c r="D966" s="368"/>
      <c r="E966" s="368"/>
      <c r="F966" s="368"/>
      <c r="G966" s="369"/>
    </row>
    <row r="967" spans="1:7" s="121" customFormat="1">
      <c r="A967" s="393"/>
      <c r="B967" s="117"/>
      <c r="C967" s="118"/>
      <c r="D967" s="119"/>
      <c r="E967" s="119"/>
      <c r="F967" s="120"/>
      <c r="G967" s="120"/>
    </row>
    <row r="968" spans="1:7" s="114" customFormat="1">
      <c r="A968" s="393"/>
      <c r="B968" s="61"/>
      <c r="C968" s="55"/>
      <c r="D968" s="71"/>
      <c r="E968" s="145"/>
      <c r="F968" s="69"/>
      <c r="G968" s="70"/>
    </row>
    <row r="969" spans="1:7" s="114" customFormat="1">
      <c r="A969" s="393"/>
      <c r="B969" s="61"/>
      <c r="C969" s="55"/>
      <c r="D969" s="71"/>
      <c r="E969" s="145"/>
      <c r="F969" s="69"/>
      <c r="G969" s="70"/>
    </row>
    <row r="970" spans="1:7" s="114" customFormat="1">
      <c r="A970" s="393"/>
      <c r="B970" s="61"/>
      <c r="C970" s="55"/>
      <c r="D970" s="71"/>
      <c r="E970" s="145"/>
      <c r="F970" s="69"/>
      <c r="G970" s="70"/>
    </row>
    <row r="971" spans="1:7" s="121" customFormat="1">
      <c r="A971" s="394"/>
      <c r="B971" s="360"/>
      <c r="C971" s="360"/>
      <c r="D971" s="360"/>
      <c r="E971" s="360"/>
      <c r="F971" s="360"/>
      <c r="G971" s="124"/>
    </row>
    <row r="972" spans="1:7" s="121" customFormat="1">
      <c r="A972" s="361"/>
      <c r="B972" s="362"/>
      <c r="C972" s="362"/>
      <c r="D972" s="362"/>
      <c r="E972" s="362"/>
      <c r="F972" s="362"/>
      <c r="G972" s="363"/>
    </row>
    <row r="973" spans="1:7" ht="32.25" customHeight="1">
      <c r="A973" s="392"/>
      <c r="B973" s="100"/>
      <c r="C973" s="367"/>
      <c r="D973" s="368"/>
      <c r="E973" s="368"/>
      <c r="F973" s="368"/>
      <c r="G973" s="369"/>
    </row>
    <row r="974" spans="1:7" s="121" customFormat="1">
      <c r="A974" s="393"/>
      <c r="B974" s="117"/>
      <c r="C974" s="118"/>
      <c r="D974" s="119"/>
      <c r="E974" s="119"/>
      <c r="F974" s="120"/>
      <c r="G974" s="120"/>
    </row>
    <row r="975" spans="1:7" s="114" customFormat="1">
      <c r="A975" s="393"/>
      <c r="B975" s="71"/>
      <c r="C975" s="55"/>
      <c r="D975" s="180"/>
      <c r="E975" s="211"/>
      <c r="F975" s="230"/>
      <c r="G975" s="231"/>
    </row>
    <row r="976" spans="1:7" s="114" customFormat="1">
      <c r="A976" s="393"/>
      <c r="B976" s="71"/>
      <c r="C976" s="55"/>
      <c r="D976" s="180"/>
      <c r="E976" s="211"/>
      <c r="F976" s="230"/>
      <c r="G976" s="231"/>
    </row>
    <row r="977" spans="1:7" s="114" customFormat="1">
      <c r="A977" s="393"/>
      <c r="B977" s="71"/>
      <c r="C977" s="55"/>
      <c r="D977" s="180"/>
      <c r="E977" s="211"/>
      <c r="F977" s="230"/>
      <c r="G977" s="232"/>
    </row>
    <row r="978" spans="1:7" s="114" customFormat="1">
      <c r="A978" s="393"/>
      <c r="B978" s="71"/>
      <c r="C978" s="55"/>
      <c r="D978" s="180"/>
      <c r="E978" s="211"/>
      <c r="F978" s="230"/>
      <c r="G978" s="232"/>
    </row>
    <row r="979" spans="1:7" s="114" customFormat="1">
      <c r="A979" s="393"/>
      <c r="B979" s="144"/>
      <c r="C979" s="55"/>
      <c r="D979" s="210"/>
      <c r="E979" s="211"/>
      <c r="F979" s="221"/>
      <c r="G979" s="232"/>
    </row>
    <row r="980" spans="1:7" s="114" customFormat="1">
      <c r="A980" s="393"/>
      <c r="B980" s="144"/>
      <c r="C980" s="55"/>
      <c r="D980" s="210"/>
      <c r="E980" s="211"/>
      <c r="F980" s="221"/>
      <c r="G980" s="232"/>
    </row>
    <row r="981" spans="1:7" s="121" customFormat="1">
      <c r="A981" s="394"/>
      <c r="B981" s="360"/>
      <c r="C981" s="360"/>
      <c r="D981" s="360"/>
      <c r="E981" s="360"/>
      <c r="F981" s="360"/>
      <c r="G981" s="124"/>
    </row>
    <row r="982" spans="1:7" s="121" customFormat="1">
      <c r="A982" s="361"/>
      <c r="B982" s="362"/>
      <c r="C982" s="362"/>
      <c r="D982" s="362"/>
      <c r="E982" s="362"/>
      <c r="F982" s="362"/>
      <c r="G982" s="363"/>
    </row>
    <row r="983" spans="1:7" ht="32.25" customHeight="1">
      <c r="A983" s="392"/>
      <c r="B983" s="104"/>
      <c r="C983" s="367"/>
      <c r="D983" s="368"/>
      <c r="E983" s="368"/>
      <c r="F983" s="368"/>
      <c r="G983" s="369"/>
    </row>
    <row r="984" spans="1:7" s="121" customFormat="1">
      <c r="A984" s="393"/>
      <c r="B984" s="117"/>
      <c r="C984" s="118"/>
      <c r="D984" s="119"/>
      <c r="E984" s="119"/>
      <c r="F984" s="120"/>
      <c r="G984" s="120"/>
    </row>
    <row r="985" spans="1:7" s="114" customFormat="1">
      <c r="A985" s="393"/>
      <c r="B985" s="144"/>
      <c r="C985" s="55"/>
      <c r="D985" s="71"/>
      <c r="E985" s="145"/>
      <c r="F985" s="146"/>
      <c r="G985" s="70"/>
    </row>
    <row r="986" spans="1:7" s="114" customFormat="1">
      <c r="A986" s="393"/>
      <c r="B986" s="144"/>
      <c r="C986" s="55"/>
      <c r="D986" s="71"/>
      <c r="E986" s="145"/>
      <c r="F986" s="146"/>
      <c r="G986" s="70"/>
    </row>
    <row r="987" spans="1:7" s="121" customFormat="1">
      <c r="A987" s="394"/>
      <c r="B987" s="360"/>
      <c r="C987" s="360"/>
      <c r="D987" s="360"/>
      <c r="E987" s="360"/>
      <c r="F987" s="360"/>
      <c r="G987" s="124"/>
    </row>
    <row r="988" spans="1:7" s="121" customFormat="1">
      <c r="A988" s="361"/>
      <c r="B988" s="362"/>
      <c r="C988" s="362"/>
      <c r="D988" s="362"/>
      <c r="E988" s="362"/>
      <c r="F988" s="362"/>
      <c r="G988" s="363"/>
    </row>
    <row r="989" spans="1:7" ht="32.25" customHeight="1">
      <c r="A989" s="392"/>
      <c r="B989" s="104"/>
      <c r="C989" s="367"/>
      <c r="D989" s="368"/>
      <c r="E989" s="368"/>
      <c r="F989" s="368"/>
      <c r="G989" s="369"/>
    </row>
    <row r="990" spans="1:7" s="121" customFormat="1">
      <c r="A990" s="393"/>
      <c r="B990" s="117"/>
      <c r="C990" s="118"/>
      <c r="D990" s="119"/>
      <c r="E990" s="119"/>
      <c r="F990" s="120"/>
      <c r="G990" s="120"/>
    </row>
    <row r="991" spans="1:7" s="114" customFormat="1">
      <c r="A991" s="393"/>
      <c r="B991" s="144"/>
      <c r="C991" s="55"/>
      <c r="D991" s="71"/>
      <c r="E991" s="145"/>
      <c r="F991" s="146"/>
      <c r="G991" s="70"/>
    </row>
    <row r="992" spans="1:7" s="114" customFormat="1">
      <c r="A992" s="393"/>
      <c r="B992" s="144"/>
      <c r="C992" s="55"/>
      <c r="D992" s="71"/>
      <c r="E992" s="145"/>
      <c r="F992" s="146"/>
      <c r="G992" s="70"/>
    </row>
    <row r="993" spans="1:7" s="114" customFormat="1">
      <c r="A993" s="393"/>
      <c r="B993" s="61"/>
      <c r="C993" s="55"/>
      <c r="D993" s="71"/>
      <c r="E993" s="145"/>
      <c r="F993" s="69"/>
      <c r="G993" s="70"/>
    </row>
    <row r="994" spans="1:7" s="121" customFormat="1">
      <c r="A994" s="394"/>
      <c r="B994" s="360"/>
      <c r="C994" s="360"/>
      <c r="D994" s="360"/>
      <c r="E994" s="360"/>
      <c r="F994" s="360"/>
      <c r="G994" s="124"/>
    </row>
    <row r="995" spans="1:7" s="121" customFormat="1">
      <c r="A995" s="361"/>
      <c r="B995" s="362"/>
      <c r="C995" s="362"/>
      <c r="D995" s="362"/>
      <c r="E995" s="362"/>
      <c r="F995" s="362"/>
      <c r="G995" s="363"/>
    </row>
    <row r="996" spans="1:7" ht="32.25" customHeight="1">
      <c r="A996" s="392"/>
      <c r="B996" s="104"/>
      <c r="C996" s="367"/>
      <c r="D996" s="368"/>
      <c r="E996" s="368"/>
      <c r="F996" s="368"/>
      <c r="G996" s="369"/>
    </row>
    <row r="997" spans="1:7" s="121" customFormat="1">
      <c r="A997" s="393"/>
      <c r="B997" s="117"/>
      <c r="C997" s="118"/>
      <c r="D997" s="119"/>
      <c r="E997" s="119"/>
      <c r="F997" s="120"/>
      <c r="G997" s="120"/>
    </row>
    <row r="998" spans="1:7" s="114" customFormat="1">
      <c r="A998" s="393"/>
      <c r="B998" s="144"/>
      <c r="C998" s="55"/>
      <c r="D998" s="71"/>
      <c r="E998" s="145"/>
      <c r="F998" s="146"/>
      <c r="G998" s="70"/>
    </row>
    <row r="999" spans="1:7" s="114" customFormat="1">
      <c r="A999" s="393"/>
      <c r="B999" s="144"/>
      <c r="C999" s="55"/>
      <c r="D999" s="71"/>
      <c r="E999" s="145"/>
      <c r="F999" s="146"/>
      <c r="G999" s="70"/>
    </row>
    <row r="1000" spans="1:7" s="114" customFormat="1">
      <c r="A1000" s="393"/>
      <c r="B1000" s="144"/>
      <c r="C1000" s="55"/>
      <c r="D1000" s="71"/>
      <c r="E1000" s="145"/>
      <c r="F1000" s="146"/>
      <c r="G1000" s="70"/>
    </row>
    <row r="1001" spans="1:7" s="121" customFormat="1">
      <c r="A1001" s="394"/>
      <c r="B1001" s="360"/>
      <c r="C1001" s="360"/>
      <c r="D1001" s="360"/>
      <c r="E1001" s="360"/>
      <c r="F1001" s="360"/>
      <c r="G1001" s="124"/>
    </row>
    <row r="1002" spans="1:7" s="121" customFormat="1">
      <c r="A1002" s="361"/>
      <c r="B1002" s="362"/>
      <c r="C1002" s="362"/>
      <c r="D1002" s="362"/>
      <c r="E1002" s="362"/>
      <c r="F1002" s="362"/>
      <c r="G1002" s="363"/>
    </row>
    <row r="1003" spans="1:7" ht="32.25" customHeight="1">
      <c r="A1003" s="392"/>
      <c r="B1003" s="104"/>
      <c r="C1003" s="367"/>
      <c r="D1003" s="368"/>
      <c r="E1003" s="368"/>
      <c r="F1003" s="368"/>
      <c r="G1003" s="369"/>
    </row>
    <row r="1004" spans="1:7" s="121" customFormat="1">
      <c r="A1004" s="393"/>
      <c r="B1004" s="117"/>
      <c r="C1004" s="118"/>
      <c r="D1004" s="119"/>
      <c r="E1004" s="119"/>
      <c r="F1004" s="120"/>
      <c r="G1004" s="120"/>
    </row>
    <row r="1005" spans="1:7" s="114" customFormat="1">
      <c r="A1005" s="393"/>
      <c r="B1005" s="144"/>
      <c r="C1005" s="55"/>
      <c r="D1005" s="71"/>
      <c r="E1005" s="145"/>
      <c r="F1005" s="146"/>
      <c r="G1005" s="70"/>
    </row>
    <row r="1006" spans="1:7" s="114" customFormat="1">
      <c r="A1006" s="393"/>
      <c r="B1006" s="144"/>
      <c r="C1006" s="55"/>
      <c r="D1006" s="71"/>
      <c r="E1006" s="145"/>
      <c r="F1006" s="146"/>
      <c r="G1006" s="70"/>
    </row>
    <row r="1007" spans="1:7" s="114" customFormat="1">
      <c r="A1007" s="393"/>
      <c r="B1007" s="144"/>
      <c r="C1007" s="55"/>
      <c r="D1007" s="71"/>
      <c r="E1007" s="145"/>
      <c r="F1007" s="146"/>
      <c r="G1007" s="70"/>
    </row>
    <row r="1008" spans="1:7" s="121" customFormat="1">
      <c r="A1008" s="394"/>
      <c r="B1008" s="360"/>
      <c r="C1008" s="360"/>
      <c r="D1008" s="360"/>
      <c r="E1008" s="360"/>
      <c r="F1008" s="360"/>
      <c r="G1008" s="124"/>
    </row>
    <row r="1009" spans="1:7" s="121" customFormat="1">
      <c r="A1009" s="361"/>
      <c r="B1009" s="362"/>
      <c r="C1009" s="362"/>
      <c r="D1009" s="362"/>
      <c r="E1009" s="362"/>
      <c r="F1009" s="362"/>
      <c r="G1009" s="363"/>
    </row>
    <row r="1010" spans="1:7" ht="32.25" customHeight="1">
      <c r="A1010" s="392"/>
      <c r="B1010" s="104"/>
      <c r="C1010" s="367"/>
      <c r="D1010" s="368"/>
      <c r="E1010" s="368"/>
      <c r="F1010" s="368"/>
      <c r="G1010" s="369"/>
    </row>
    <row r="1011" spans="1:7" s="121" customFormat="1">
      <c r="A1011" s="393"/>
      <c r="B1011" s="117"/>
      <c r="C1011" s="118"/>
      <c r="D1011" s="119"/>
      <c r="E1011" s="119"/>
      <c r="F1011" s="120"/>
      <c r="G1011" s="120"/>
    </row>
    <row r="1012" spans="1:7" s="114" customFormat="1">
      <c r="A1012" s="393"/>
      <c r="B1012" s="144"/>
      <c r="C1012" s="55"/>
      <c r="D1012" s="71"/>
      <c r="E1012" s="145"/>
      <c r="F1012" s="146"/>
      <c r="G1012" s="70"/>
    </row>
    <row r="1013" spans="1:7" s="114" customFormat="1">
      <c r="A1013" s="393"/>
      <c r="B1013" s="144"/>
      <c r="C1013" s="55"/>
      <c r="D1013" s="71"/>
      <c r="E1013" s="145"/>
      <c r="F1013" s="146"/>
      <c r="G1013" s="70"/>
    </row>
    <row r="1014" spans="1:7" s="121" customFormat="1">
      <c r="A1014" s="394"/>
      <c r="B1014" s="360"/>
      <c r="C1014" s="360"/>
      <c r="D1014" s="360"/>
      <c r="E1014" s="360"/>
      <c r="F1014" s="360"/>
      <c r="G1014" s="124"/>
    </row>
    <row r="1015" spans="1:7" s="121" customFormat="1">
      <c r="A1015" s="361"/>
      <c r="B1015" s="362"/>
      <c r="C1015" s="362"/>
      <c r="D1015" s="362"/>
      <c r="E1015" s="362"/>
      <c r="F1015" s="362"/>
      <c r="G1015" s="363"/>
    </row>
    <row r="1016" spans="1:7" s="170" customFormat="1">
      <c r="A1016" s="108"/>
      <c r="B1016" s="382"/>
      <c r="C1016" s="383"/>
      <c r="D1016" s="383"/>
      <c r="E1016" s="383"/>
      <c r="F1016" s="383"/>
      <c r="G1016" s="384"/>
    </row>
    <row r="1017" spans="1:7" ht="32.25" customHeight="1">
      <c r="A1017" s="385"/>
      <c r="B1017" s="100"/>
      <c r="C1017" s="367"/>
      <c r="D1017" s="368"/>
      <c r="E1017" s="368"/>
      <c r="F1017" s="368"/>
      <c r="G1017" s="369"/>
    </row>
    <row r="1018" spans="1:7" s="121" customFormat="1">
      <c r="A1018" s="386"/>
      <c r="B1018" s="117"/>
      <c r="C1018" s="118"/>
      <c r="D1018" s="119"/>
      <c r="E1018" s="119"/>
      <c r="F1018" s="120"/>
      <c r="G1018" s="120"/>
    </row>
    <row r="1019" spans="1:7" s="114" customFormat="1">
      <c r="A1019" s="386"/>
      <c r="B1019" s="144"/>
      <c r="C1019" s="55"/>
      <c r="D1019" s="71"/>
      <c r="E1019" s="145"/>
      <c r="F1019" s="146"/>
      <c r="G1019" s="70"/>
    </row>
    <row r="1020" spans="1:7" s="114" customFormat="1">
      <c r="A1020" s="386"/>
      <c r="B1020" s="61"/>
      <c r="C1020" s="55"/>
      <c r="D1020" s="71"/>
      <c r="E1020" s="145"/>
      <c r="F1020" s="69"/>
      <c r="G1020" s="123"/>
    </row>
    <row r="1021" spans="1:7" s="114" customFormat="1">
      <c r="A1021" s="386"/>
      <c r="B1021" s="61"/>
      <c r="C1021" s="55"/>
      <c r="D1021" s="71"/>
      <c r="E1021" s="145"/>
      <c r="F1021" s="123"/>
      <c r="G1021" s="123"/>
    </row>
    <row r="1022" spans="1:7" s="121" customFormat="1">
      <c r="A1022" s="387"/>
      <c r="B1022" s="360"/>
      <c r="C1022" s="360"/>
      <c r="D1022" s="360"/>
      <c r="E1022" s="360"/>
      <c r="F1022" s="360"/>
      <c r="G1022" s="124"/>
    </row>
    <row r="1023" spans="1:7" s="121" customFormat="1">
      <c r="A1023" s="361"/>
      <c r="B1023" s="362"/>
      <c r="C1023" s="362"/>
      <c r="D1023" s="362"/>
      <c r="E1023" s="362"/>
      <c r="F1023" s="362"/>
      <c r="G1023" s="363"/>
    </row>
    <row r="1024" spans="1:7" ht="32.25" customHeight="1">
      <c r="A1024" s="385"/>
      <c r="B1024" s="100"/>
      <c r="C1024" s="367"/>
      <c r="D1024" s="368"/>
      <c r="E1024" s="368"/>
      <c r="F1024" s="368"/>
      <c r="G1024" s="369"/>
    </row>
    <row r="1025" spans="1:7" s="121" customFormat="1">
      <c r="A1025" s="386"/>
      <c r="B1025" s="117"/>
      <c r="C1025" s="118"/>
      <c r="D1025" s="119"/>
      <c r="E1025" s="119"/>
      <c r="F1025" s="120"/>
      <c r="G1025" s="120"/>
    </row>
    <row r="1026" spans="1:7" s="114" customFormat="1">
      <c r="A1026" s="386"/>
      <c r="B1026" s="144"/>
      <c r="C1026" s="55"/>
      <c r="D1026" s="71"/>
      <c r="E1026" s="145"/>
      <c r="F1026" s="146"/>
      <c r="G1026" s="70"/>
    </row>
    <row r="1027" spans="1:7" s="114" customFormat="1">
      <c r="A1027" s="386"/>
      <c r="B1027" s="61"/>
      <c r="C1027" s="55"/>
      <c r="D1027" s="71"/>
      <c r="E1027" s="145"/>
      <c r="F1027" s="69"/>
      <c r="G1027" s="123"/>
    </row>
    <row r="1028" spans="1:7" s="114" customFormat="1">
      <c r="A1028" s="386"/>
      <c r="B1028" s="61"/>
      <c r="C1028" s="55"/>
      <c r="D1028" s="71"/>
      <c r="E1028" s="145"/>
      <c r="F1028" s="123"/>
      <c r="G1028" s="123"/>
    </row>
    <row r="1029" spans="1:7" s="121" customFormat="1">
      <c r="A1029" s="387"/>
      <c r="B1029" s="360"/>
      <c r="C1029" s="360"/>
      <c r="D1029" s="360"/>
      <c r="E1029" s="360"/>
      <c r="F1029" s="360"/>
      <c r="G1029" s="124"/>
    </row>
    <row r="1030" spans="1:7" s="121" customFormat="1">
      <c r="A1030" s="361"/>
      <c r="B1030" s="362"/>
      <c r="C1030" s="362"/>
      <c r="D1030" s="362"/>
      <c r="E1030" s="362"/>
      <c r="F1030" s="362"/>
      <c r="G1030" s="363"/>
    </row>
    <row r="1031" spans="1:7" ht="32.25" customHeight="1">
      <c r="A1031" s="385"/>
      <c r="B1031" s="100"/>
      <c r="C1031" s="367"/>
      <c r="D1031" s="368"/>
      <c r="E1031" s="368"/>
      <c r="F1031" s="368"/>
      <c r="G1031" s="369"/>
    </row>
    <row r="1032" spans="1:7" s="121" customFormat="1">
      <c r="A1032" s="386"/>
      <c r="B1032" s="117"/>
      <c r="C1032" s="118"/>
      <c r="D1032" s="119"/>
      <c r="E1032" s="119"/>
      <c r="F1032" s="120"/>
      <c r="G1032" s="120"/>
    </row>
    <row r="1033" spans="1:7" s="114" customFormat="1">
      <c r="A1033" s="386"/>
      <c r="B1033" s="140"/>
      <c r="C1033" s="201"/>
      <c r="D1033" s="198"/>
      <c r="E1033" s="205"/>
      <c r="F1033" s="237"/>
      <c r="G1033" s="70"/>
    </row>
    <row r="1034" spans="1:7" s="121" customFormat="1">
      <c r="A1034" s="387"/>
      <c r="B1034" s="360"/>
      <c r="C1034" s="360"/>
      <c r="D1034" s="360"/>
      <c r="E1034" s="360"/>
      <c r="F1034" s="360"/>
      <c r="G1034" s="124"/>
    </row>
    <row r="1035" spans="1:7" s="121" customFormat="1">
      <c r="A1035" s="361"/>
      <c r="B1035" s="362"/>
      <c r="C1035" s="362"/>
      <c r="D1035" s="362"/>
      <c r="E1035" s="362"/>
      <c r="F1035" s="362"/>
      <c r="G1035" s="363"/>
    </row>
    <row r="1036" spans="1:7" ht="32.25" customHeight="1">
      <c r="A1036" s="385"/>
      <c r="B1036" s="100"/>
      <c r="C1036" s="367"/>
      <c r="D1036" s="368"/>
      <c r="E1036" s="368"/>
      <c r="F1036" s="368"/>
      <c r="G1036" s="369"/>
    </row>
    <row r="1037" spans="1:7" s="121" customFormat="1">
      <c r="A1037" s="386"/>
      <c r="B1037" s="117"/>
      <c r="C1037" s="118"/>
      <c r="D1037" s="119"/>
      <c r="E1037" s="119"/>
      <c r="F1037" s="120"/>
      <c r="G1037" s="120"/>
    </row>
    <row r="1038" spans="1:7" s="114" customFormat="1">
      <c r="A1038" s="386"/>
      <c r="B1038" s="144"/>
      <c r="C1038" s="55"/>
      <c r="D1038" s="198"/>
      <c r="E1038" s="205"/>
      <c r="F1038" s="163"/>
      <c r="G1038" s="70"/>
    </row>
    <row r="1039" spans="1:7" s="121" customFormat="1">
      <c r="A1039" s="387"/>
      <c r="B1039" s="360"/>
      <c r="C1039" s="360"/>
      <c r="D1039" s="360"/>
      <c r="E1039" s="360"/>
      <c r="F1039" s="360"/>
      <c r="G1039" s="124"/>
    </row>
    <row r="1040" spans="1:7" s="121" customFormat="1">
      <c r="A1040" s="361"/>
      <c r="B1040" s="362"/>
      <c r="C1040" s="362"/>
      <c r="D1040" s="362"/>
      <c r="E1040" s="362"/>
      <c r="F1040" s="362"/>
      <c r="G1040" s="363"/>
    </row>
    <row r="1041" spans="1:8" ht="32.25" customHeight="1">
      <c r="A1041" s="385"/>
      <c r="B1041" s="100"/>
      <c r="C1041" s="367"/>
      <c r="D1041" s="368"/>
      <c r="E1041" s="368"/>
      <c r="F1041" s="368"/>
      <c r="G1041" s="369"/>
    </row>
    <row r="1042" spans="1:8" s="121" customFormat="1">
      <c r="A1042" s="386"/>
      <c r="B1042" s="117"/>
      <c r="C1042" s="118"/>
      <c r="D1042" s="119"/>
      <c r="E1042" s="119"/>
      <c r="F1042" s="120"/>
      <c r="G1042" s="120"/>
    </row>
    <row r="1043" spans="1:8" s="114" customFormat="1">
      <c r="A1043" s="386"/>
      <c r="B1043" s="140"/>
      <c r="C1043" s="238"/>
      <c r="D1043" s="198"/>
      <c r="E1043" s="205"/>
      <c r="F1043" s="237"/>
      <c r="G1043" s="218"/>
    </row>
    <row r="1044" spans="1:8" s="114" customFormat="1">
      <c r="A1044" s="386"/>
      <c r="B1044" s="204"/>
      <c r="C1044" s="55"/>
      <c r="D1044" s="198"/>
      <c r="E1044" s="205"/>
      <c r="F1044" s="206"/>
      <c r="G1044" s="218"/>
    </row>
    <row r="1045" spans="1:8" s="121" customFormat="1">
      <c r="A1045" s="387"/>
      <c r="B1045" s="360"/>
      <c r="C1045" s="360"/>
      <c r="D1045" s="360"/>
      <c r="E1045" s="360"/>
      <c r="F1045" s="360"/>
      <c r="G1045" s="124"/>
    </row>
    <row r="1046" spans="1:8" s="121" customFormat="1">
      <c r="A1046" s="361"/>
      <c r="B1046" s="362"/>
      <c r="C1046" s="362"/>
      <c r="D1046" s="362"/>
      <c r="E1046" s="362"/>
      <c r="F1046" s="362"/>
      <c r="G1046" s="363"/>
    </row>
    <row r="1047" spans="1:8" ht="32.25" customHeight="1">
      <c r="A1047" s="385"/>
      <c r="B1047" s="100"/>
      <c r="C1047" s="367"/>
      <c r="D1047" s="368"/>
      <c r="E1047" s="368"/>
      <c r="F1047" s="368"/>
      <c r="G1047" s="369"/>
    </row>
    <row r="1048" spans="1:8" s="121" customFormat="1">
      <c r="A1048" s="386"/>
      <c r="B1048" s="117"/>
      <c r="C1048" s="118"/>
      <c r="D1048" s="119"/>
      <c r="E1048" s="119"/>
      <c r="F1048" s="120"/>
      <c r="G1048" s="120"/>
    </row>
    <row r="1049" spans="1:8" s="242" customFormat="1">
      <c r="A1049" s="386"/>
      <c r="B1049" s="61"/>
      <c r="C1049" s="239"/>
      <c r="D1049" s="198"/>
      <c r="E1049" s="205"/>
      <c r="F1049" s="206"/>
      <c r="G1049" s="240"/>
      <c r="H1049" s="241"/>
    </row>
    <row r="1050" spans="1:8" s="243" customFormat="1">
      <c r="A1050" s="386"/>
      <c r="B1050" s="61"/>
      <c r="C1050" s="239"/>
      <c r="D1050" s="198"/>
      <c r="E1050" s="205"/>
      <c r="F1050" s="206"/>
      <c r="G1050" s="240"/>
      <c r="H1050" s="241"/>
    </row>
    <row r="1051" spans="1:8" s="243" customFormat="1">
      <c r="A1051" s="386"/>
      <c r="B1051" s="61"/>
      <c r="C1051" s="239"/>
      <c r="D1051" s="198"/>
      <c r="E1051" s="205"/>
      <c r="F1051" s="206"/>
      <c r="G1051" s="240"/>
      <c r="H1051" s="241"/>
    </row>
    <row r="1052" spans="1:8" s="243" customFormat="1">
      <c r="A1052" s="386"/>
      <c r="B1052" s="61"/>
      <c r="C1052" s="239"/>
      <c r="D1052" s="198"/>
      <c r="E1052" s="205"/>
      <c r="F1052" s="206"/>
      <c r="G1052" s="240"/>
      <c r="H1052" s="241"/>
    </row>
    <row r="1053" spans="1:8" s="243" customFormat="1">
      <c r="A1053" s="386"/>
      <c r="B1053" s="61"/>
      <c r="C1053" s="239"/>
      <c r="D1053" s="198"/>
      <c r="E1053" s="205"/>
      <c r="F1053" s="206"/>
      <c r="G1053" s="240"/>
      <c r="H1053" s="241"/>
    </row>
    <row r="1054" spans="1:8" s="243" customFormat="1">
      <c r="A1054" s="386"/>
      <c r="B1054" s="61"/>
      <c r="C1054" s="239"/>
      <c r="D1054" s="198"/>
      <c r="E1054" s="205"/>
      <c r="F1054" s="206"/>
      <c r="G1054" s="240"/>
      <c r="H1054" s="241"/>
    </row>
    <row r="1055" spans="1:8" s="244" customFormat="1">
      <c r="A1055" s="386"/>
      <c r="B1055" s="61"/>
      <c r="C1055" s="239"/>
      <c r="D1055" s="198"/>
      <c r="E1055" s="205"/>
      <c r="F1055" s="206"/>
      <c r="G1055" s="240"/>
      <c r="H1055" s="241"/>
    </row>
    <row r="1056" spans="1:8" s="242" customFormat="1">
      <c r="A1056" s="386"/>
      <c r="B1056" s="61"/>
      <c r="C1056" s="239"/>
      <c r="D1056" s="198"/>
      <c r="E1056" s="205"/>
      <c r="F1056" s="206"/>
      <c r="G1056" s="240"/>
      <c r="H1056" s="241"/>
    </row>
    <row r="1057" spans="1:8" s="243" customFormat="1">
      <c r="A1057" s="386"/>
      <c r="B1057" s="61"/>
      <c r="C1057" s="239"/>
      <c r="D1057" s="198"/>
      <c r="E1057" s="205"/>
      <c r="F1057" s="206"/>
      <c r="G1057" s="240"/>
      <c r="H1057" s="241"/>
    </row>
    <row r="1058" spans="1:8" s="243" customFormat="1">
      <c r="A1058" s="386"/>
      <c r="B1058" s="61"/>
      <c r="C1058" s="239"/>
      <c r="D1058" s="198"/>
      <c r="E1058" s="205"/>
      <c r="F1058" s="206"/>
      <c r="G1058" s="240"/>
      <c r="H1058" s="241"/>
    </row>
    <row r="1059" spans="1:8" s="243" customFormat="1">
      <c r="A1059" s="386"/>
      <c r="B1059" s="61"/>
      <c r="C1059" s="239"/>
      <c r="D1059" s="198"/>
      <c r="E1059" s="205"/>
      <c r="F1059" s="206"/>
      <c r="G1059" s="240"/>
      <c r="H1059" s="241"/>
    </row>
    <row r="1060" spans="1:8" s="243" customFormat="1">
      <c r="A1060" s="386"/>
      <c r="B1060" s="61"/>
      <c r="C1060" s="239"/>
      <c r="D1060" s="198"/>
      <c r="E1060" s="205"/>
      <c r="F1060" s="245"/>
      <c r="G1060" s="240"/>
      <c r="H1060" s="241"/>
    </row>
    <row r="1061" spans="1:8" s="243" customFormat="1">
      <c r="A1061" s="386"/>
      <c r="B1061" s="61"/>
      <c r="C1061" s="239"/>
      <c r="D1061" s="198"/>
      <c r="E1061" s="205"/>
      <c r="F1061" s="206"/>
      <c r="G1061" s="240"/>
      <c r="H1061" s="241"/>
    </row>
    <row r="1062" spans="1:8" s="244" customFormat="1">
      <c r="A1062" s="386"/>
      <c r="B1062" s="61"/>
      <c r="C1062" s="239"/>
      <c r="D1062" s="198"/>
      <c r="E1062" s="205"/>
      <c r="F1062" s="206"/>
      <c r="G1062" s="240"/>
      <c r="H1062" s="241"/>
    </row>
    <row r="1063" spans="1:8" s="242" customFormat="1">
      <c r="A1063" s="386"/>
      <c r="B1063" s="204"/>
      <c r="C1063" s="55"/>
      <c r="D1063" s="198"/>
      <c r="E1063" s="205"/>
      <c r="F1063" s="206"/>
      <c r="G1063" s="240"/>
      <c r="H1063" s="241"/>
    </row>
    <row r="1064" spans="1:8" s="243" customFormat="1">
      <c r="A1064" s="386"/>
      <c r="B1064" s="61"/>
      <c r="C1064" s="239"/>
      <c r="D1064" s="198"/>
      <c r="E1064" s="205"/>
      <c r="F1064" s="206"/>
      <c r="G1064" s="240"/>
      <c r="H1064" s="241"/>
    </row>
    <row r="1065" spans="1:8" s="243" customFormat="1">
      <c r="A1065" s="386"/>
      <c r="B1065" s="61"/>
      <c r="C1065" s="239"/>
      <c r="D1065" s="198"/>
      <c r="E1065" s="205"/>
      <c r="F1065" s="206"/>
      <c r="G1065" s="240"/>
      <c r="H1065" s="241"/>
    </row>
    <row r="1066" spans="1:8" s="243" customFormat="1">
      <c r="A1066" s="386"/>
      <c r="B1066" s="61"/>
      <c r="C1066" s="239"/>
      <c r="D1066" s="198"/>
      <c r="E1066" s="205"/>
      <c r="F1066" s="206"/>
      <c r="G1066" s="240"/>
      <c r="H1066" s="241"/>
    </row>
    <row r="1067" spans="1:8" s="243" customFormat="1">
      <c r="A1067" s="386"/>
      <c r="B1067" s="61"/>
      <c r="C1067" s="239"/>
      <c r="D1067" s="198"/>
      <c r="E1067" s="205"/>
      <c r="F1067" s="206"/>
      <c r="G1067" s="240"/>
      <c r="H1067" s="241"/>
    </row>
    <row r="1068" spans="1:8" s="243" customFormat="1">
      <c r="A1068" s="386"/>
      <c r="B1068" s="61"/>
      <c r="C1068" s="239"/>
      <c r="D1068" s="198"/>
      <c r="E1068" s="205"/>
      <c r="F1068" s="206"/>
      <c r="G1068" s="240"/>
      <c r="H1068" s="241"/>
    </row>
    <row r="1069" spans="1:8" s="121" customFormat="1">
      <c r="A1069" s="387"/>
      <c r="B1069" s="360"/>
      <c r="C1069" s="360"/>
      <c r="D1069" s="360"/>
      <c r="E1069" s="360"/>
      <c r="F1069" s="360"/>
      <c r="G1069" s="124"/>
    </row>
    <row r="1070" spans="1:8" s="121" customFormat="1">
      <c r="A1070" s="361"/>
      <c r="B1070" s="362"/>
      <c r="C1070" s="362"/>
      <c r="D1070" s="362"/>
      <c r="E1070" s="362"/>
      <c r="F1070" s="362"/>
      <c r="G1070" s="363"/>
    </row>
    <row r="1071" spans="1:8" ht="32.25" customHeight="1">
      <c r="A1071" s="385"/>
      <c r="B1071" s="246"/>
      <c r="C1071" s="367"/>
      <c r="D1071" s="368"/>
      <c r="E1071" s="368"/>
      <c r="F1071" s="368"/>
      <c r="G1071" s="369"/>
    </row>
    <row r="1072" spans="1:8" s="121" customFormat="1">
      <c r="A1072" s="386"/>
      <c r="B1072" s="117"/>
      <c r="C1072" s="118"/>
      <c r="D1072" s="119"/>
      <c r="E1072" s="119"/>
      <c r="F1072" s="120"/>
      <c r="G1072" s="120"/>
    </row>
    <row r="1073" spans="1:7" s="114" customFormat="1">
      <c r="A1073" s="386"/>
      <c r="B1073" s="140"/>
      <c r="C1073" s="238"/>
      <c r="D1073" s="198"/>
      <c r="E1073" s="205"/>
      <c r="F1073" s="237"/>
      <c r="G1073" s="207"/>
    </row>
    <row r="1074" spans="1:7" s="114" customFormat="1">
      <c r="A1074" s="386"/>
      <c r="B1074" s="204"/>
      <c r="C1074" s="55"/>
      <c r="D1074" s="198"/>
      <c r="E1074" s="205"/>
      <c r="F1074" s="206"/>
      <c r="G1074" s="207"/>
    </row>
    <row r="1075" spans="1:7" s="121" customFormat="1">
      <c r="A1075" s="387"/>
      <c r="B1075" s="360"/>
      <c r="C1075" s="360"/>
      <c r="D1075" s="360"/>
      <c r="E1075" s="360"/>
      <c r="F1075" s="360"/>
      <c r="G1075" s="124"/>
    </row>
    <row r="1076" spans="1:7" s="121" customFormat="1">
      <c r="A1076" s="361"/>
      <c r="B1076" s="362"/>
      <c r="C1076" s="362"/>
      <c r="D1076" s="362"/>
      <c r="E1076" s="362"/>
      <c r="F1076" s="362"/>
      <c r="G1076" s="363"/>
    </row>
    <row r="1077" spans="1:7" ht="32.25" customHeight="1">
      <c r="A1077" s="385"/>
      <c r="B1077" s="100"/>
      <c r="C1077" s="367"/>
      <c r="D1077" s="368"/>
      <c r="E1077" s="368"/>
      <c r="F1077" s="368"/>
      <c r="G1077" s="369"/>
    </row>
    <row r="1078" spans="1:7" s="121" customFormat="1">
      <c r="A1078" s="386"/>
      <c r="B1078" s="117"/>
      <c r="C1078" s="118"/>
      <c r="D1078" s="119"/>
      <c r="E1078" s="119"/>
      <c r="F1078" s="120"/>
      <c r="G1078" s="120"/>
    </row>
    <row r="1079" spans="1:7" s="114" customFormat="1">
      <c r="A1079" s="386"/>
      <c r="B1079" s="140"/>
      <c r="C1079" s="238"/>
      <c r="D1079" s="198"/>
      <c r="E1079" s="205"/>
      <c r="F1079" s="237"/>
      <c r="G1079" s="207"/>
    </row>
    <row r="1080" spans="1:7" s="114" customFormat="1">
      <c r="A1080" s="386"/>
      <c r="B1080" s="204"/>
      <c r="C1080" s="55"/>
      <c r="D1080" s="198"/>
      <c r="E1080" s="205"/>
      <c r="F1080" s="206"/>
      <c r="G1080" s="207"/>
    </row>
    <row r="1081" spans="1:7" s="121" customFormat="1">
      <c r="A1081" s="387"/>
      <c r="B1081" s="360"/>
      <c r="C1081" s="360"/>
      <c r="D1081" s="360"/>
      <c r="E1081" s="360"/>
      <c r="F1081" s="360"/>
      <c r="G1081" s="124"/>
    </row>
    <row r="1082" spans="1:7" s="121" customFormat="1">
      <c r="A1082" s="361"/>
      <c r="B1082" s="362"/>
      <c r="C1082" s="362"/>
      <c r="D1082" s="362"/>
      <c r="E1082" s="362"/>
      <c r="F1082" s="362"/>
      <c r="G1082" s="363"/>
    </row>
    <row r="1083" spans="1:7" ht="32.25" customHeight="1">
      <c r="A1083" s="385"/>
      <c r="B1083" s="100"/>
      <c r="C1083" s="391"/>
      <c r="D1083" s="391"/>
      <c r="E1083" s="391"/>
      <c r="F1083" s="391"/>
      <c r="G1083" s="391"/>
    </row>
    <row r="1084" spans="1:7" s="121" customFormat="1">
      <c r="A1084" s="386"/>
      <c r="B1084" s="117"/>
      <c r="C1084" s="118"/>
      <c r="D1084" s="119"/>
      <c r="E1084" s="119"/>
      <c r="F1084" s="120"/>
      <c r="G1084" s="120"/>
    </row>
    <row r="1085" spans="1:7" s="114" customFormat="1">
      <c r="A1085" s="386"/>
      <c r="B1085" s="65"/>
      <c r="C1085" s="66"/>
      <c r="D1085" s="198"/>
      <c r="E1085" s="202"/>
      <c r="F1085" s="199"/>
      <c r="G1085" s="200"/>
    </row>
    <row r="1086" spans="1:7" s="114" customFormat="1">
      <c r="A1086" s="386"/>
      <c r="B1086" s="65"/>
      <c r="C1086" s="66"/>
      <c r="D1086" s="198"/>
      <c r="E1086" s="202"/>
      <c r="F1086" s="199"/>
      <c r="G1086" s="200"/>
    </row>
    <row r="1087" spans="1:7" s="114" customFormat="1">
      <c r="A1087" s="386"/>
      <c r="B1087" s="65"/>
      <c r="C1087" s="66"/>
      <c r="D1087" s="198"/>
      <c r="E1087" s="202"/>
      <c r="F1087" s="199"/>
      <c r="G1087" s="200"/>
    </row>
    <row r="1088" spans="1:7" s="121" customFormat="1">
      <c r="A1088" s="387"/>
      <c r="B1088" s="360"/>
      <c r="C1088" s="360"/>
      <c r="D1088" s="360"/>
      <c r="E1088" s="360"/>
      <c r="F1088" s="360"/>
      <c r="G1088" s="124"/>
    </row>
    <row r="1089" spans="1:7" s="121" customFormat="1">
      <c r="A1089" s="361"/>
      <c r="B1089" s="362"/>
      <c r="C1089" s="362"/>
      <c r="D1089" s="362"/>
      <c r="E1089" s="362"/>
      <c r="F1089" s="362"/>
      <c r="G1089" s="363"/>
    </row>
    <row r="1090" spans="1:7" ht="32.25" customHeight="1">
      <c r="A1090" s="385"/>
      <c r="B1090" s="100"/>
      <c r="C1090" s="367"/>
      <c r="D1090" s="368"/>
      <c r="E1090" s="368"/>
      <c r="F1090" s="368"/>
      <c r="G1090" s="369"/>
    </row>
    <row r="1091" spans="1:7" s="121" customFormat="1">
      <c r="A1091" s="386"/>
      <c r="B1091" s="117"/>
      <c r="C1091" s="118"/>
      <c r="D1091" s="119"/>
      <c r="E1091" s="119"/>
      <c r="F1091" s="120"/>
      <c r="G1091" s="120"/>
    </row>
    <row r="1092" spans="1:7" s="114" customFormat="1">
      <c r="A1092" s="386"/>
      <c r="B1092" s="144"/>
      <c r="C1092" s="55"/>
      <c r="D1092" s="71"/>
      <c r="E1092" s="145"/>
      <c r="F1092" s="146"/>
      <c r="G1092" s="70"/>
    </row>
    <row r="1093" spans="1:7" s="114" customFormat="1">
      <c r="A1093" s="386"/>
      <c r="B1093" s="61"/>
      <c r="C1093" s="55"/>
      <c r="D1093" s="71"/>
      <c r="E1093" s="145"/>
      <c r="F1093" s="69"/>
      <c r="G1093" s="70"/>
    </row>
    <row r="1094" spans="1:7" s="114" customFormat="1">
      <c r="A1094" s="386"/>
      <c r="B1094" s="61"/>
      <c r="C1094" s="55"/>
      <c r="D1094" s="71"/>
      <c r="E1094" s="145"/>
      <c r="F1094" s="69"/>
      <c r="G1094" s="70"/>
    </row>
    <row r="1095" spans="1:7" s="121" customFormat="1">
      <c r="A1095" s="387"/>
      <c r="B1095" s="360"/>
      <c r="C1095" s="360"/>
      <c r="D1095" s="360"/>
      <c r="E1095" s="360"/>
      <c r="F1095" s="360"/>
      <c r="G1095" s="124"/>
    </row>
    <row r="1096" spans="1:7" s="121" customFormat="1">
      <c r="A1096" s="361"/>
      <c r="B1096" s="362"/>
      <c r="C1096" s="362"/>
      <c r="D1096" s="362"/>
      <c r="E1096" s="362"/>
      <c r="F1096" s="362"/>
      <c r="G1096" s="363"/>
    </row>
    <row r="1097" spans="1:7" ht="32.25" customHeight="1">
      <c r="A1097" s="385"/>
      <c r="B1097" s="100"/>
      <c r="C1097" s="367"/>
      <c r="D1097" s="368"/>
      <c r="E1097" s="368"/>
      <c r="F1097" s="368"/>
      <c r="G1097" s="369"/>
    </row>
    <row r="1098" spans="1:7" s="121" customFormat="1">
      <c r="A1098" s="386"/>
      <c r="B1098" s="117"/>
      <c r="C1098" s="118"/>
      <c r="D1098" s="119"/>
      <c r="E1098" s="119"/>
      <c r="F1098" s="120"/>
      <c r="G1098" s="120"/>
    </row>
    <row r="1099" spans="1:7" s="114" customFormat="1">
      <c r="A1099" s="386"/>
      <c r="B1099" s="144"/>
      <c r="C1099" s="55"/>
      <c r="D1099" s="71"/>
      <c r="E1099" s="145"/>
      <c r="F1099" s="146"/>
      <c r="G1099" s="70"/>
    </row>
    <row r="1100" spans="1:7" s="114" customFormat="1">
      <c r="A1100" s="386"/>
      <c r="B1100" s="61"/>
      <c r="C1100" s="55"/>
      <c r="D1100" s="71"/>
      <c r="E1100" s="145"/>
      <c r="F1100" s="69"/>
      <c r="G1100" s="70"/>
    </row>
    <row r="1101" spans="1:7" s="114" customFormat="1">
      <c r="A1101" s="386"/>
      <c r="B1101" s="61"/>
      <c r="C1101" s="55"/>
      <c r="D1101" s="71"/>
      <c r="E1101" s="145"/>
      <c r="F1101" s="146"/>
      <c r="G1101" s="70"/>
    </row>
    <row r="1102" spans="1:7" s="121" customFormat="1">
      <c r="A1102" s="387"/>
      <c r="B1102" s="360"/>
      <c r="C1102" s="360"/>
      <c r="D1102" s="360"/>
      <c r="E1102" s="360"/>
      <c r="F1102" s="360"/>
      <c r="G1102" s="124"/>
    </row>
    <row r="1103" spans="1:7" s="121" customFormat="1">
      <c r="A1103" s="361"/>
      <c r="B1103" s="362"/>
      <c r="C1103" s="362"/>
      <c r="D1103" s="362"/>
      <c r="E1103" s="362"/>
      <c r="F1103" s="362"/>
      <c r="G1103" s="363"/>
    </row>
    <row r="1104" spans="1:7" ht="32.25" customHeight="1">
      <c r="A1104" s="385"/>
      <c r="B1104" s="100"/>
      <c r="C1104" s="367"/>
      <c r="D1104" s="368"/>
      <c r="E1104" s="368"/>
      <c r="F1104" s="368"/>
      <c r="G1104" s="369"/>
    </row>
    <row r="1105" spans="1:7" s="121" customFormat="1">
      <c r="A1105" s="386"/>
      <c r="B1105" s="117"/>
      <c r="C1105" s="118"/>
      <c r="D1105" s="119"/>
      <c r="E1105" s="119"/>
      <c r="F1105" s="120"/>
      <c r="G1105" s="120"/>
    </row>
    <row r="1106" spans="1:7" s="114" customFormat="1">
      <c r="A1106" s="386"/>
      <c r="B1106" s="140"/>
      <c r="C1106" s="238"/>
      <c r="D1106" s="198"/>
      <c r="E1106" s="205"/>
      <c r="F1106" s="237"/>
      <c r="G1106" s="207"/>
    </row>
    <row r="1107" spans="1:7" s="114" customFormat="1">
      <c r="A1107" s="386"/>
      <c r="B1107" s="204"/>
      <c r="C1107" s="55"/>
      <c r="D1107" s="198"/>
      <c r="E1107" s="205"/>
      <c r="F1107" s="206"/>
      <c r="G1107" s="207"/>
    </row>
    <row r="1108" spans="1:7" s="121" customFormat="1">
      <c r="A1108" s="387"/>
      <c r="B1108" s="360"/>
      <c r="C1108" s="360"/>
      <c r="D1108" s="360"/>
      <c r="E1108" s="360"/>
      <c r="F1108" s="360"/>
      <c r="G1108" s="124"/>
    </row>
    <row r="1109" spans="1:7" s="121" customFormat="1">
      <c r="A1109" s="361"/>
      <c r="B1109" s="362"/>
      <c r="C1109" s="362"/>
      <c r="D1109" s="362"/>
      <c r="E1109" s="362"/>
      <c r="F1109" s="362"/>
      <c r="G1109" s="363"/>
    </row>
    <row r="1110" spans="1:7" ht="32.25" customHeight="1">
      <c r="A1110" s="385"/>
      <c r="B1110" s="100"/>
      <c r="C1110" s="367"/>
      <c r="D1110" s="368"/>
      <c r="E1110" s="368"/>
      <c r="F1110" s="368"/>
      <c r="G1110" s="369"/>
    </row>
    <row r="1111" spans="1:7" s="121" customFormat="1">
      <c r="A1111" s="386"/>
      <c r="B1111" s="117"/>
      <c r="C1111" s="118"/>
      <c r="D1111" s="119"/>
      <c r="E1111" s="119"/>
      <c r="F1111" s="120"/>
      <c r="G1111" s="120"/>
    </row>
    <row r="1112" spans="1:7" s="114" customFormat="1">
      <c r="A1112" s="386"/>
      <c r="B1112" s="61"/>
      <c r="C1112" s="55"/>
      <c r="D1112" s="71"/>
      <c r="E1112" s="145"/>
      <c r="F1112" s="146"/>
      <c r="G1112" s="70"/>
    </row>
    <row r="1113" spans="1:7" s="114" customFormat="1">
      <c r="A1113" s="386"/>
      <c r="B1113" s="61"/>
      <c r="C1113" s="55"/>
      <c r="D1113" s="71"/>
      <c r="E1113" s="145"/>
      <c r="F1113" s="69"/>
      <c r="G1113" s="70"/>
    </row>
    <row r="1114" spans="1:7" s="114" customFormat="1">
      <c r="A1114" s="386"/>
      <c r="B1114" s="61"/>
      <c r="C1114" s="55"/>
      <c r="D1114" s="71"/>
      <c r="E1114" s="145"/>
      <c r="F1114" s="69"/>
      <c r="G1114" s="70"/>
    </row>
    <row r="1115" spans="1:7" s="121" customFormat="1">
      <c r="A1115" s="387"/>
      <c r="B1115" s="360"/>
      <c r="C1115" s="360"/>
      <c r="D1115" s="360"/>
      <c r="E1115" s="360"/>
      <c r="F1115" s="360"/>
      <c r="G1115" s="124"/>
    </row>
    <row r="1116" spans="1:7" s="121" customFormat="1">
      <c r="A1116" s="361"/>
      <c r="B1116" s="362"/>
      <c r="C1116" s="362"/>
      <c r="D1116" s="362"/>
      <c r="E1116" s="362"/>
      <c r="F1116" s="362"/>
      <c r="G1116" s="363"/>
    </row>
    <row r="1117" spans="1:7" ht="32.25" customHeight="1">
      <c r="A1117" s="385"/>
      <c r="B1117" s="100"/>
      <c r="C1117" s="367"/>
      <c r="D1117" s="368"/>
      <c r="E1117" s="368"/>
      <c r="F1117" s="368"/>
      <c r="G1117" s="369"/>
    </row>
    <row r="1118" spans="1:7" s="121" customFormat="1">
      <c r="A1118" s="386"/>
      <c r="B1118" s="117"/>
      <c r="C1118" s="118"/>
      <c r="D1118" s="119"/>
      <c r="E1118" s="119"/>
      <c r="F1118" s="120"/>
      <c r="G1118" s="120"/>
    </row>
    <row r="1119" spans="1:7" s="114" customFormat="1">
      <c r="A1119" s="386"/>
      <c r="B1119" s="144"/>
      <c r="C1119" s="55"/>
      <c r="D1119" s="71"/>
      <c r="E1119" s="162"/>
      <c r="F1119" s="69"/>
      <c r="G1119" s="70"/>
    </row>
    <row r="1120" spans="1:7" s="114" customFormat="1">
      <c r="A1120" s="386"/>
      <c r="B1120" s="144"/>
      <c r="C1120" s="55"/>
      <c r="D1120" s="294"/>
      <c r="E1120" s="162"/>
      <c r="F1120" s="69"/>
      <c r="G1120" s="293"/>
    </row>
    <row r="1121" spans="1:7" s="114" customFormat="1">
      <c r="A1121" s="386"/>
      <c r="B1121" s="144"/>
      <c r="C1121" s="55"/>
      <c r="D1121" s="294"/>
      <c r="E1121" s="162"/>
      <c r="F1121" s="69"/>
      <c r="G1121" s="293"/>
    </row>
    <row r="1122" spans="1:7" s="121" customFormat="1">
      <c r="A1122" s="387"/>
      <c r="B1122" s="360"/>
      <c r="C1122" s="360"/>
      <c r="D1122" s="360"/>
      <c r="E1122" s="360"/>
      <c r="F1122" s="360"/>
      <c r="G1122" s="124"/>
    </row>
    <row r="1123" spans="1:7" s="121" customFormat="1">
      <c r="A1123" s="361"/>
      <c r="B1123" s="362"/>
      <c r="C1123" s="362"/>
      <c r="D1123" s="362"/>
      <c r="E1123" s="362"/>
      <c r="F1123" s="362"/>
      <c r="G1123" s="363"/>
    </row>
    <row r="1124" spans="1:7" ht="32.25" customHeight="1">
      <c r="A1124" s="385"/>
      <c r="B1124" s="100"/>
      <c r="C1124" s="367"/>
      <c r="D1124" s="368"/>
      <c r="E1124" s="368"/>
      <c r="F1124" s="368"/>
      <c r="G1124" s="369"/>
    </row>
    <row r="1125" spans="1:7" s="121" customFormat="1">
      <c r="A1125" s="386"/>
      <c r="B1125" s="117"/>
      <c r="C1125" s="118"/>
      <c r="D1125" s="119"/>
      <c r="E1125" s="119"/>
      <c r="F1125" s="120"/>
      <c r="G1125" s="120"/>
    </row>
    <row r="1126" spans="1:7" s="114" customFormat="1">
      <c r="A1126" s="386"/>
      <c r="B1126" s="90"/>
      <c r="C1126" s="201"/>
      <c r="D1126" s="286"/>
      <c r="E1126" s="162"/>
      <c r="F1126" s="69"/>
      <c r="G1126" s="293"/>
    </row>
    <row r="1127" spans="1:7" s="114" customFormat="1">
      <c r="A1127" s="386"/>
      <c r="B1127" s="144"/>
      <c r="C1127" s="55"/>
      <c r="D1127" s="71"/>
      <c r="E1127" s="162"/>
      <c r="F1127" s="69"/>
      <c r="G1127" s="293"/>
    </row>
    <row r="1128" spans="1:7" s="114" customFormat="1">
      <c r="A1128" s="386"/>
      <c r="B1128" s="144"/>
      <c r="C1128" s="55"/>
      <c r="D1128" s="71"/>
      <c r="E1128" s="162"/>
      <c r="F1128" s="69"/>
      <c r="G1128" s="293"/>
    </row>
    <row r="1129" spans="1:7" s="121" customFormat="1">
      <c r="A1129" s="387"/>
      <c r="B1129" s="360"/>
      <c r="C1129" s="360"/>
      <c r="D1129" s="360"/>
      <c r="E1129" s="360"/>
      <c r="F1129" s="360"/>
      <c r="G1129" s="124"/>
    </row>
    <row r="1130" spans="1:7" s="121" customFormat="1">
      <c r="A1130" s="361"/>
      <c r="B1130" s="362"/>
      <c r="C1130" s="362"/>
      <c r="D1130" s="362"/>
      <c r="E1130" s="362"/>
      <c r="F1130" s="362"/>
      <c r="G1130" s="363"/>
    </row>
    <row r="1131" spans="1:7" ht="32.25" customHeight="1">
      <c r="A1131" s="385"/>
      <c r="B1131" s="100"/>
      <c r="C1131" s="367"/>
      <c r="D1131" s="368"/>
      <c r="E1131" s="368"/>
      <c r="F1131" s="368"/>
      <c r="G1131" s="369"/>
    </row>
    <row r="1132" spans="1:7" s="121" customFormat="1">
      <c r="A1132" s="386"/>
      <c r="B1132" s="117"/>
      <c r="C1132" s="118"/>
      <c r="D1132" s="119"/>
      <c r="E1132" s="119"/>
      <c r="F1132" s="120"/>
      <c r="G1132" s="120"/>
    </row>
    <row r="1133" spans="1:7" s="114" customFormat="1">
      <c r="A1133" s="386"/>
      <c r="B1133" s="90"/>
      <c r="C1133" s="201"/>
      <c r="D1133" s="286"/>
      <c r="E1133" s="295"/>
      <c r="F1133" s="293"/>
      <c r="G1133" s="70"/>
    </row>
    <row r="1134" spans="1:7" s="114" customFormat="1">
      <c r="A1134" s="386"/>
      <c r="B1134" s="144"/>
      <c r="C1134" s="55"/>
      <c r="D1134" s="71"/>
      <c r="E1134" s="163"/>
      <c r="F1134" s="293"/>
      <c r="G1134" s="123"/>
    </row>
    <row r="1135" spans="1:7" s="114" customFormat="1">
      <c r="A1135" s="386"/>
      <c r="B1135" s="144"/>
      <c r="C1135" s="55"/>
      <c r="D1135" s="71"/>
      <c r="E1135" s="163"/>
      <c r="F1135" s="293"/>
      <c r="G1135" s="123"/>
    </row>
    <row r="1136" spans="1:7" s="121" customFormat="1">
      <c r="A1136" s="387"/>
      <c r="B1136" s="360"/>
      <c r="C1136" s="360"/>
      <c r="D1136" s="360"/>
      <c r="E1136" s="360"/>
      <c r="F1136" s="360"/>
      <c r="G1136" s="124"/>
    </row>
    <row r="1137" spans="1:7" s="121" customFormat="1">
      <c r="A1137" s="361"/>
      <c r="B1137" s="362"/>
      <c r="C1137" s="362"/>
      <c r="D1137" s="362"/>
      <c r="E1137" s="362"/>
      <c r="F1137" s="362"/>
      <c r="G1137" s="363"/>
    </row>
    <row r="1138" spans="1:7" s="170" customFormat="1">
      <c r="A1138" s="108"/>
      <c r="B1138" s="382"/>
      <c r="C1138" s="383"/>
      <c r="D1138" s="383"/>
      <c r="E1138" s="383"/>
      <c r="F1138" s="383"/>
      <c r="G1138" s="384"/>
    </row>
    <row r="1139" spans="1:7" ht="32.25" customHeight="1">
      <c r="A1139" s="385"/>
      <c r="B1139" s="107"/>
      <c r="C1139" s="367"/>
      <c r="D1139" s="368"/>
      <c r="E1139" s="368"/>
      <c r="F1139" s="368"/>
      <c r="G1139" s="369"/>
    </row>
    <row r="1140" spans="1:7" s="121" customFormat="1">
      <c r="A1140" s="386"/>
      <c r="B1140" s="117"/>
      <c r="C1140" s="118"/>
      <c r="D1140" s="119"/>
      <c r="E1140" s="119"/>
      <c r="F1140" s="120"/>
      <c r="G1140" s="120"/>
    </row>
    <row r="1141" spans="1:7" s="114" customFormat="1">
      <c r="A1141" s="386"/>
      <c r="B1141" s="144"/>
      <c r="C1141" s="55"/>
      <c r="D1141" s="71"/>
      <c r="E1141" s="162"/>
      <c r="F1141" s="163"/>
      <c r="G1141" s="70"/>
    </row>
    <row r="1142" spans="1:7" s="114" customFormat="1">
      <c r="A1142" s="386"/>
      <c r="B1142" s="61"/>
      <c r="C1142" s="55"/>
      <c r="D1142" s="71"/>
      <c r="E1142" s="162"/>
      <c r="F1142" s="69"/>
      <c r="G1142" s="123"/>
    </row>
    <row r="1143" spans="1:7" s="114" customFormat="1">
      <c r="A1143" s="386"/>
      <c r="B1143" s="61"/>
      <c r="C1143" s="55"/>
      <c r="D1143" s="71"/>
      <c r="E1143" s="162"/>
      <c r="F1143" s="123"/>
      <c r="G1143" s="123"/>
    </row>
    <row r="1144" spans="1:7" s="114" customFormat="1">
      <c r="A1144" s="386"/>
      <c r="B1144" s="144"/>
      <c r="C1144" s="55"/>
      <c r="D1144" s="71"/>
      <c r="E1144" s="162"/>
      <c r="F1144" s="163"/>
      <c r="G1144" s="70"/>
    </row>
    <row r="1145" spans="1:7" s="114" customFormat="1">
      <c r="A1145" s="386"/>
      <c r="B1145" s="61"/>
      <c r="C1145" s="55"/>
      <c r="D1145" s="71"/>
      <c r="E1145" s="162"/>
      <c r="F1145" s="69"/>
      <c r="G1145" s="123"/>
    </row>
    <row r="1146" spans="1:7" s="114" customFormat="1">
      <c r="A1146" s="386"/>
      <c r="B1146" s="61"/>
      <c r="C1146" s="55"/>
      <c r="D1146" s="71"/>
      <c r="E1146" s="162"/>
      <c r="F1146" s="123"/>
      <c r="G1146" s="123"/>
    </row>
    <row r="1147" spans="1:7" s="114" customFormat="1">
      <c r="A1147" s="386"/>
      <c r="B1147" s="144"/>
      <c r="C1147" s="55"/>
      <c r="D1147" s="71"/>
      <c r="E1147" s="162"/>
      <c r="F1147" s="163"/>
      <c r="G1147" s="70"/>
    </row>
    <row r="1148" spans="1:7" s="114" customFormat="1">
      <c r="A1148" s="386"/>
      <c r="B1148" s="61"/>
      <c r="C1148" s="55"/>
      <c r="D1148" s="71"/>
      <c r="E1148" s="162"/>
      <c r="F1148" s="69"/>
      <c r="G1148" s="123"/>
    </row>
    <row r="1149" spans="1:7" s="114" customFormat="1">
      <c r="A1149" s="386"/>
      <c r="B1149" s="61"/>
      <c r="C1149" s="55"/>
      <c r="D1149" s="71"/>
      <c r="E1149" s="162"/>
      <c r="F1149" s="123"/>
      <c r="G1149" s="123"/>
    </row>
    <row r="1150" spans="1:7" s="121" customFormat="1">
      <c r="A1150" s="387"/>
      <c r="B1150" s="360"/>
      <c r="C1150" s="360"/>
      <c r="D1150" s="360"/>
      <c r="E1150" s="360"/>
      <c r="F1150" s="360"/>
      <c r="G1150" s="124"/>
    </row>
    <row r="1151" spans="1:7" s="121" customFormat="1">
      <c r="A1151" s="361"/>
      <c r="B1151" s="362"/>
      <c r="C1151" s="362"/>
      <c r="D1151" s="362"/>
      <c r="E1151" s="362"/>
      <c r="F1151" s="362"/>
      <c r="G1151" s="363"/>
    </row>
    <row r="1152" spans="1:7" ht="32.25" customHeight="1">
      <c r="A1152" s="385"/>
      <c r="B1152" s="107"/>
      <c r="C1152" s="367"/>
      <c r="D1152" s="368"/>
      <c r="E1152" s="368"/>
      <c r="F1152" s="368"/>
      <c r="G1152" s="369"/>
    </row>
    <row r="1153" spans="1:7" s="121" customFormat="1">
      <c r="A1153" s="386"/>
      <c r="B1153" s="117"/>
      <c r="C1153" s="118"/>
      <c r="D1153" s="119"/>
      <c r="E1153" s="119"/>
      <c r="F1153" s="120"/>
      <c r="G1153" s="120"/>
    </row>
    <row r="1154" spans="1:7" s="114" customFormat="1">
      <c r="A1154" s="386"/>
      <c r="B1154" s="190"/>
      <c r="C1154" s="247"/>
      <c r="D1154" s="198"/>
      <c r="E1154" s="205"/>
      <c r="F1154" s="237"/>
      <c r="G1154" s="207"/>
    </row>
    <row r="1155" spans="1:7" s="121" customFormat="1">
      <c r="A1155" s="387"/>
      <c r="B1155" s="360"/>
      <c r="C1155" s="360"/>
      <c r="D1155" s="360"/>
      <c r="E1155" s="360"/>
      <c r="F1155" s="360"/>
      <c r="G1155" s="124"/>
    </row>
    <row r="1156" spans="1:7" s="121" customFormat="1">
      <c r="A1156" s="361"/>
      <c r="B1156" s="362"/>
      <c r="C1156" s="362"/>
      <c r="D1156" s="362"/>
      <c r="E1156" s="362"/>
      <c r="F1156" s="362"/>
      <c r="G1156" s="363"/>
    </row>
    <row r="1157" spans="1:7" ht="32.25" customHeight="1">
      <c r="A1157" s="385"/>
      <c r="B1157" s="107"/>
      <c r="C1157" s="367"/>
      <c r="D1157" s="368"/>
      <c r="E1157" s="368"/>
      <c r="F1157" s="368"/>
      <c r="G1157" s="369"/>
    </row>
    <row r="1158" spans="1:7" s="121" customFormat="1">
      <c r="A1158" s="386"/>
      <c r="B1158" s="117"/>
      <c r="C1158" s="118"/>
      <c r="D1158" s="119"/>
      <c r="E1158" s="119"/>
      <c r="F1158" s="120"/>
      <c r="G1158" s="120"/>
    </row>
    <row r="1159" spans="1:7" s="114" customFormat="1">
      <c r="A1159" s="386"/>
      <c r="B1159" s="190"/>
      <c r="C1159" s="247"/>
      <c r="D1159" s="198"/>
      <c r="E1159" s="205"/>
      <c r="F1159" s="237"/>
      <c r="G1159" s="207"/>
    </row>
    <row r="1160" spans="1:7" s="114" customFormat="1">
      <c r="A1160" s="386"/>
      <c r="B1160" s="190"/>
      <c r="C1160" s="247"/>
      <c r="D1160" s="198"/>
      <c r="E1160" s="205"/>
      <c r="F1160" s="237"/>
      <c r="G1160" s="208"/>
    </row>
    <row r="1161" spans="1:7" s="114" customFormat="1">
      <c r="A1161" s="386"/>
      <c r="B1161" s="204"/>
      <c r="C1161" s="55"/>
      <c r="D1161" s="198"/>
      <c r="E1161" s="205"/>
      <c r="F1161" s="206"/>
      <c r="G1161" s="208"/>
    </row>
    <row r="1162" spans="1:7" s="121" customFormat="1" ht="15" customHeight="1">
      <c r="A1162" s="386"/>
      <c r="B1162" s="204"/>
      <c r="C1162" s="55"/>
      <c r="D1162" s="198"/>
      <c r="E1162" s="205"/>
      <c r="F1162" s="206"/>
      <c r="G1162" s="208"/>
    </row>
    <row r="1163" spans="1:7" s="121" customFormat="1" ht="15" customHeight="1">
      <c r="A1163" s="387"/>
      <c r="B1163" s="360"/>
      <c r="C1163" s="360"/>
      <c r="D1163" s="360"/>
      <c r="E1163" s="360"/>
      <c r="F1163" s="360"/>
      <c r="G1163" s="124"/>
    </row>
    <row r="1164" spans="1:7" s="121" customFormat="1">
      <c r="A1164" s="361"/>
      <c r="B1164" s="362"/>
      <c r="C1164" s="362"/>
      <c r="D1164" s="362"/>
      <c r="E1164" s="362"/>
      <c r="F1164" s="362"/>
      <c r="G1164" s="363"/>
    </row>
    <row r="1165" spans="1:7" ht="32.25" customHeight="1">
      <c r="A1165" s="385"/>
      <c r="B1165" s="107"/>
      <c r="C1165" s="367"/>
      <c r="D1165" s="368"/>
      <c r="E1165" s="368"/>
      <c r="F1165" s="368"/>
      <c r="G1165" s="369"/>
    </row>
    <row r="1166" spans="1:7" s="121" customFormat="1">
      <c r="A1166" s="386"/>
      <c r="B1166" s="117"/>
      <c r="C1166" s="118"/>
      <c r="D1166" s="119"/>
      <c r="E1166" s="119"/>
      <c r="F1166" s="120"/>
      <c r="G1166" s="120"/>
    </row>
    <row r="1167" spans="1:7" s="114" customFormat="1">
      <c r="A1167" s="386"/>
      <c r="B1167" s="190"/>
      <c r="C1167" s="247"/>
      <c r="D1167" s="198"/>
      <c r="E1167" s="202"/>
      <c r="F1167" s="57"/>
      <c r="G1167" s="200"/>
    </row>
    <row r="1168" spans="1:7" s="114" customFormat="1">
      <c r="A1168" s="386"/>
      <c r="B1168" s="190"/>
      <c r="C1168" s="247"/>
      <c r="D1168" s="198"/>
      <c r="E1168" s="202"/>
      <c r="F1168" s="57"/>
      <c r="G1168" s="200"/>
    </row>
    <row r="1169" spans="1:7" s="114" customFormat="1">
      <c r="A1169" s="386"/>
      <c r="B1169" s="190"/>
      <c r="C1169" s="247"/>
      <c r="D1169" s="198"/>
      <c r="E1169" s="202"/>
      <c r="F1169" s="70"/>
      <c r="G1169" s="200"/>
    </row>
    <row r="1170" spans="1:7" s="114" customFormat="1">
      <c r="A1170" s="386"/>
      <c r="B1170" s="204"/>
      <c r="C1170" s="55"/>
      <c r="D1170" s="198"/>
      <c r="E1170" s="202"/>
      <c r="F1170" s="70"/>
      <c r="G1170" s="200"/>
    </row>
    <row r="1171" spans="1:7" s="121" customFormat="1" ht="15" customHeight="1">
      <c r="A1171" s="387"/>
      <c r="B1171" s="388"/>
      <c r="C1171" s="389"/>
      <c r="D1171" s="389"/>
      <c r="E1171" s="389"/>
      <c r="F1171" s="390"/>
      <c r="G1171" s="124"/>
    </row>
    <row r="1172" spans="1:7" s="121" customFormat="1">
      <c r="A1172" s="361"/>
      <c r="B1172" s="362"/>
      <c r="C1172" s="362"/>
      <c r="D1172" s="362"/>
      <c r="E1172" s="362"/>
      <c r="F1172" s="362"/>
      <c r="G1172" s="363"/>
    </row>
    <row r="1173" spans="1:7" ht="32.25" customHeight="1">
      <c r="A1173" s="385"/>
      <c r="B1173" s="107"/>
      <c r="C1173" s="367"/>
      <c r="D1173" s="368"/>
      <c r="E1173" s="368"/>
      <c r="F1173" s="368"/>
      <c r="G1173" s="369"/>
    </row>
    <row r="1174" spans="1:7" s="121" customFormat="1">
      <c r="A1174" s="386"/>
      <c r="B1174" s="117"/>
      <c r="C1174" s="118"/>
      <c r="D1174" s="119"/>
      <c r="E1174" s="119"/>
      <c r="F1174" s="120"/>
      <c r="G1174" s="120"/>
    </row>
    <row r="1175" spans="1:7" s="114" customFormat="1">
      <c r="A1175" s="386"/>
      <c r="B1175" s="190"/>
      <c r="C1175" s="247"/>
      <c r="D1175" s="198"/>
      <c r="E1175" s="202"/>
      <c r="F1175" s="57"/>
      <c r="G1175" s="200"/>
    </row>
    <row r="1176" spans="1:7" s="114" customFormat="1">
      <c r="A1176" s="386"/>
      <c r="B1176" s="204"/>
      <c r="C1176" s="55"/>
      <c r="D1176" s="198"/>
      <c r="E1176" s="202"/>
      <c r="F1176" s="70"/>
      <c r="G1176" s="200"/>
    </row>
    <row r="1177" spans="1:7" s="114" customFormat="1">
      <c r="A1177" s="386"/>
      <c r="B1177" s="204"/>
      <c r="C1177" s="55"/>
      <c r="D1177" s="198"/>
      <c r="E1177" s="202"/>
      <c r="F1177" s="70"/>
      <c r="G1177" s="200"/>
    </row>
    <row r="1178" spans="1:7" s="121" customFormat="1">
      <c r="A1178" s="387"/>
      <c r="B1178" s="360"/>
      <c r="C1178" s="360"/>
      <c r="D1178" s="360"/>
      <c r="E1178" s="360"/>
      <c r="F1178" s="360"/>
      <c r="G1178" s="124"/>
    </row>
    <row r="1179" spans="1:7" s="121" customFormat="1">
      <c r="A1179" s="361"/>
      <c r="B1179" s="362"/>
      <c r="C1179" s="362"/>
      <c r="D1179" s="362"/>
      <c r="E1179" s="362"/>
      <c r="F1179" s="362"/>
      <c r="G1179" s="363"/>
    </row>
    <row r="1180" spans="1:7" ht="32.25" customHeight="1">
      <c r="A1180" s="385"/>
      <c r="B1180" s="107"/>
      <c r="C1180" s="367"/>
      <c r="D1180" s="368"/>
      <c r="E1180" s="368"/>
      <c r="F1180" s="368"/>
      <c r="G1180" s="369"/>
    </row>
    <row r="1181" spans="1:7" s="121" customFormat="1">
      <c r="A1181" s="386"/>
      <c r="B1181" s="117"/>
      <c r="C1181" s="118"/>
      <c r="D1181" s="119"/>
      <c r="E1181" s="119"/>
      <c r="F1181" s="120"/>
      <c r="G1181" s="120"/>
    </row>
    <row r="1182" spans="1:7" s="114" customFormat="1">
      <c r="A1182" s="386"/>
      <c r="B1182" s="190"/>
      <c r="C1182" s="247"/>
      <c r="D1182" s="198"/>
      <c r="E1182" s="202"/>
      <c r="F1182" s="57"/>
      <c r="G1182" s="200"/>
    </row>
    <row r="1183" spans="1:7" s="121" customFormat="1">
      <c r="A1183" s="387"/>
      <c r="B1183" s="360"/>
      <c r="C1183" s="360"/>
      <c r="D1183" s="360"/>
      <c r="E1183" s="360"/>
      <c r="F1183" s="360"/>
      <c r="G1183" s="124"/>
    </row>
    <row r="1184" spans="1:7" s="121" customFormat="1">
      <c r="A1184" s="361"/>
      <c r="B1184" s="362"/>
      <c r="C1184" s="362"/>
      <c r="D1184" s="362"/>
      <c r="E1184" s="362"/>
      <c r="F1184" s="362"/>
      <c r="G1184" s="363"/>
    </row>
    <row r="1185" spans="1:8" ht="32.25" customHeight="1">
      <c r="A1185" s="385"/>
      <c r="B1185" s="107"/>
      <c r="C1185" s="367"/>
      <c r="D1185" s="368"/>
      <c r="E1185" s="368"/>
      <c r="F1185" s="368"/>
      <c r="G1185" s="369"/>
    </row>
    <row r="1186" spans="1:8" s="121" customFormat="1">
      <c r="A1186" s="386"/>
      <c r="B1186" s="117"/>
      <c r="C1186" s="118"/>
      <c r="D1186" s="119"/>
      <c r="E1186" s="119"/>
      <c r="F1186" s="120"/>
      <c r="G1186" s="120"/>
    </row>
    <row r="1187" spans="1:8" s="114" customFormat="1">
      <c r="A1187" s="386"/>
      <c r="B1187" s="144"/>
      <c r="C1187" s="55"/>
      <c r="D1187" s="71"/>
      <c r="E1187" s="162"/>
      <c r="F1187" s="163"/>
      <c r="G1187" s="70"/>
    </row>
    <row r="1188" spans="1:8" s="114" customFormat="1">
      <c r="A1188" s="386"/>
      <c r="B1188" s="61"/>
      <c r="C1188" s="55"/>
      <c r="D1188" s="71"/>
      <c r="E1188" s="162"/>
      <c r="F1188" s="69"/>
      <c r="G1188" s="123"/>
    </row>
    <row r="1189" spans="1:8" s="114" customFormat="1">
      <c r="A1189" s="386"/>
      <c r="B1189" s="61"/>
      <c r="C1189" s="55"/>
      <c r="D1189" s="71"/>
      <c r="E1189" s="162"/>
      <c r="F1189" s="123"/>
      <c r="G1189" s="123"/>
    </row>
    <row r="1190" spans="1:8" s="121" customFormat="1">
      <c r="A1190" s="387"/>
      <c r="B1190" s="360"/>
      <c r="C1190" s="360"/>
      <c r="D1190" s="360"/>
      <c r="E1190" s="360"/>
      <c r="F1190" s="360"/>
      <c r="G1190" s="124"/>
    </row>
    <row r="1191" spans="1:8" s="121" customFormat="1">
      <c r="A1191" s="361"/>
      <c r="B1191" s="362"/>
      <c r="C1191" s="362"/>
      <c r="D1191" s="362"/>
      <c r="E1191" s="362"/>
      <c r="F1191" s="362"/>
      <c r="G1191" s="363"/>
    </row>
    <row r="1192" spans="1:8" ht="32.25" customHeight="1">
      <c r="A1192" s="385"/>
      <c r="B1192" s="107"/>
      <c r="C1192" s="367"/>
      <c r="D1192" s="368"/>
      <c r="E1192" s="368"/>
      <c r="F1192" s="368"/>
      <c r="G1192" s="369"/>
    </row>
    <row r="1193" spans="1:8" s="121" customFormat="1">
      <c r="A1193" s="386"/>
      <c r="B1193" s="117"/>
      <c r="C1193" s="118"/>
      <c r="D1193" s="119"/>
      <c r="E1193" s="119"/>
      <c r="F1193" s="120"/>
      <c r="G1193" s="120"/>
    </row>
    <row r="1194" spans="1:8" s="249" customFormat="1">
      <c r="A1194" s="386"/>
      <c r="B1194" s="190"/>
      <c r="C1194" s="247"/>
      <c r="D1194" s="198"/>
      <c r="E1194" s="202"/>
      <c r="F1194" s="57"/>
      <c r="G1194" s="200"/>
      <c r="H1194" s="248"/>
    </row>
    <row r="1195" spans="1:8" s="249" customFormat="1">
      <c r="A1195" s="386"/>
      <c r="B1195" s="61"/>
      <c r="C1195" s="55"/>
      <c r="D1195" s="198"/>
      <c r="E1195" s="202"/>
      <c r="F1195" s="70"/>
      <c r="G1195" s="200"/>
      <c r="H1195" s="248"/>
    </row>
    <row r="1196" spans="1:8" s="249" customFormat="1">
      <c r="A1196" s="386"/>
      <c r="B1196" s="61"/>
      <c r="C1196" s="55"/>
      <c r="D1196" s="198"/>
      <c r="E1196" s="202"/>
      <c r="F1196" s="70"/>
      <c r="G1196" s="200"/>
      <c r="H1196" s="248"/>
    </row>
    <row r="1197" spans="1:8" s="249" customFormat="1">
      <c r="A1197" s="386"/>
      <c r="B1197" s="204"/>
      <c r="C1197" s="55"/>
      <c r="D1197" s="198"/>
      <c r="E1197" s="202"/>
      <c r="F1197" s="70"/>
      <c r="G1197" s="200"/>
      <c r="H1197" s="248"/>
    </row>
    <row r="1198" spans="1:8" s="250" customFormat="1">
      <c r="A1198" s="386"/>
      <c r="B1198" s="204"/>
      <c r="C1198" s="55"/>
      <c r="D1198" s="198"/>
      <c r="E1198" s="202"/>
      <c r="F1198" s="70"/>
      <c r="G1198" s="200"/>
      <c r="H1198" s="248"/>
    </row>
    <row r="1199" spans="1:8" s="121" customFormat="1">
      <c r="A1199" s="387"/>
      <c r="B1199" s="360"/>
      <c r="C1199" s="360"/>
      <c r="D1199" s="360"/>
      <c r="E1199" s="360"/>
      <c r="F1199" s="360"/>
      <c r="G1199" s="124"/>
    </row>
    <row r="1200" spans="1:8" s="121" customFormat="1">
      <c r="A1200" s="361"/>
      <c r="B1200" s="362"/>
      <c r="C1200" s="362"/>
      <c r="D1200" s="362"/>
      <c r="E1200" s="362"/>
      <c r="F1200" s="362"/>
      <c r="G1200" s="363"/>
    </row>
    <row r="1201" spans="1:7" s="170" customFormat="1">
      <c r="A1201" s="105"/>
      <c r="B1201" s="382"/>
      <c r="C1201" s="383"/>
      <c r="D1201" s="383"/>
      <c r="E1201" s="383"/>
      <c r="F1201" s="383"/>
      <c r="G1201" s="384"/>
    </row>
    <row r="1202" spans="1:7" ht="32.25" customHeight="1">
      <c r="A1202" s="370"/>
      <c r="B1202" s="104"/>
      <c r="C1202" s="367"/>
      <c r="D1202" s="368"/>
      <c r="E1202" s="368"/>
      <c r="F1202" s="368"/>
      <c r="G1202" s="369"/>
    </row>
    <row r="1203" spans="1:7" s="121" customFormat="1">
      <c r="A1203" s="371"/>
      <c r="B1203" s="117"/>
      <c r="C1203" s="118"/>
      <c r="D1203" s="119"/>
      <c r="E1203" s="119"/>
      <c r="F1203" s="120"/>
      <c r="G1203" s="120"/>
    </row>
    <row r="1204" spans="1:7" s="114" customFormat="1">
      <c r="A1204" s="371"/>
      <c r="B1204" s="144"/>
      <c r="C1204" s="55"/>
      <c r="D1204" s="71"/>
      <c r="E1204" s="145"/>
      <c r="F1204" s="146"/>
      <c r="G1204" s="70"/>
    </row>
    <row r="1205" spans="1:7" s="114" customFormat="1">
      <c r="A1205" s="371"/>
      <c r="B1205" s="144"/>
      <c r="C1205" s="55"/>
      <c r="D1205" s="71"/>
      <c r="E1205" s="145"/>
      <c r="F1205" s="146"/>
      <c r="G1205" s="70"/>
    </row>
    <row r="1206" spans="1:7" s="114" customFormat="1">
      <c r="A1206" s="371"/>
      <c r="B1206" s="144"/>
      <c r="C1206" s="55"/>
      <c r="D1206" s="71"/>
      <c r="E1206" s="145"/>
      <c r="F1206" s="146"/>
      <c r="G1206" s="70"/>
    </row>
    <row r="1207" spans="1:7" s="114" customFormat="1">
      <c r="A1207" s="371"/>
      <c r="B1207" s="144"/>
      <c r="C1207" s="55"/>
      <c r="D1207" s="71"/>
      <c r="E1207" s="145"/>
      <c r="F1207" s="146"/>
      <c r="G1207" s="70"/>
    </row>
    <row r="1208" spans="1:7" s="114" customFormat="1">
      <c r="A1208" s="371"/>
      <c r="B1208" s="144"/>
      <c r="C1208" s="55"/>
      <c r="D1208" s="71"/>
      <c r="E1208" s="145"/>
      <c r="F1208" s="146"/>
      <c r="G1208" s="70"/>
    </row>
    <row r="1209" spans="1:7" s="114" customFormat="1">
      <c r="A1209" s="371"/>
      <c r="B1209" s="144"/>
      <c r="C1209" s="55"/>
      <c r="D1209" s="71"/>
      <c r="E1209" s="145"/>
      <c r="F1209" s="146"/>
      <c r="G1209" s="70"/>
    </row>
    <row r="1210" spans="1:7" s="121" customFormat="1">
      <c r="A1210" s="372"/>
      <c r="B1210" s="360"/>
      <c r="C1210" s="360"/>
      <c r="D1210" s="360"/>
      <c r="E1210" s="360"/>
      <c r="F1210" s="360"/>
      <c r="G1210" s="124"/>
    </row>
    <row r="1211" spans="1:7" s="121" customFormat="1">
      <c r="A1211" s="361"/>
      <c r="B1211" s="362"/>
      <c r="C1211" s="362"/>
      <c r="D1211" s="362"/>
      <c r="E1211" s="362"/>
      <c r="F1211" s="362"/>
      <c r="G1211" s="363"/>
    </row>
    <row r="1212" spans="1:7" s="156" customFormat="1" ht="32.25" customHeight="1">
      <c r="A1212" s="364"/>
      <c r="B1212" s="100"/>
      <c r="C1212" s="367"/>
      <c r="D1212" s="368"/>
      <c r="E1212" s="368"/>
      <c r="F1212" s="368"/>
      <c r="G1212" s="369"/>
    </row>
    <row r="1213" spans="1:7" s="157" customFormat="1">
      <c r="A1213" s="365"/>
      <c r="B1213" s="117"/>
      <c r="C1213" s="118"/>
      <c r="D1213" s="119"/>
      <c r="E1213" s="119"/>
      <c r="F1213" s="120"/>
      <c r="G1213" s="120"/>
    </row>
    <row r="1214" spans="1:7" s="158" customFormat="1">
      <c r="A1214" s="365"/>
      <c r="B1214" s="144"/>
      <c r="C1214" s="55"/>
      <c r="D1214" s="71"/>
      <c r="E1214" s="162"/>
      <c r="F1214" s="163"/>
      <c r="G1214" s="70"/>
    </row>
    <row r="1215" spans="1:7" s="158" customFormat="1">
      <c r="A1215" s="365"/>
      <c r="B1215" s="144"/>
      <c r="C1215" s="55"/>
      <c r="D1215" s="71"/>
      <c r="E1215" s="162"/>
      <c r="F1215" s="163"/>
      <c r="G1215" s="70"/>
    </row>
    <row r="1216" spans="1:7" s="158" customFormat="1">
      <c r="A1216" s="365"/>
      <c r="B1216" s="144"/>
      <c r="C1216" s="55"/>
      <c r="D1216" s="71"/>
      <c r="E1216" s="162"/>
      <c r="F1216" s="163"/>
      <c r="G1216" s="70"/>
    </row>
    <row r="1217" spans="1:7" s="158" customFormat="1">
      <c r="A1217" s="365"/>
      <c r="B1217" s="144"/>
      <c r="C1217" s="55"/>
      <c r="D1217" s="71"/>
      <c r="E1217" s="162"/>
      <c r="F1217" s="163"/>
      <c r="G1217" s="70"/>
    </row>
    <row r="1218" spans="1:7" s="158" customFormat="1">
      <c r="A1218" s="365"/>
      <c r="B1218" s="144"/>
      <c r="C1218" s="55"/>
      <c r="D1218" s="71"/>
      <c r="E1218" s="162"/>
      <c r="F1218" s="163"/>
      <c r="G1218" s="70"/>
    </row>
    <row r="1219" spans="1:7" s="158" customFormat="1">
      <c r="A1219" s="365"/>
      <c r="B1219" s="144"/>
      <c r="C1219" s="55"/>
      <c r="D1219" s="71"/>
      <c r="E1219" s="162"/>
      <c r="F1219" s="163"/>
      <c r="G1219" s="70"/>
    </row>
    <row r="1220" spans="1:7" s="157" customFormat="1">
      <c r="A1220" s="366"/>
      <c r="B1220" s="360"/>
      <c r="C1220" s="360"/>
      <c r="D1220" s="360"/>
      <c r="E1220" s="360"/>
      <c r="F1220" s="360"/>
      <c r="G1220" s="124"/>
    </row>
    <row r="1221" spans="1:7" s="121" customFormat="1">
      <c r="A1221" s="361"/>
      <c r="B1221" s="362"/>
      <c r="C1221" s="362"/>
      <c r="D1221" s="362"/>
      <c r="E1221" s="362"/>
      <c r="F1221" s="362"/>
      <c r="G1221" s="363"/>
    </row>
    <row r="1222" spans="1:7" s="156" customFormat="1" ht="32.25" customHeight="1">
      <c r="A1222" s="364"/>
      <c r="B1222" s="100"/>
      <c r="C1222" s="367"/>
      <c r="D1222" s="368"/>
      <c r="E1222" s="368"/>
      <c r="F1222" s="368"/>
      <c r="G1222" s="369"/>
    </row>
    <row r="1223" spans="1:7" s="157" customFormat="1">
      <c r="A1223" s="365"/>
      <c r="B1223" s="117"/>
      <c r="C1223" s="118"/>
      <c r="D1223" s="119"/>
      <c r="E1223" s="119"/>
      <c r="F1223" s="120"/>
      <c r="G1223" s="120"/>
    </row>
    <row r="1224" spans="1:7" s="158" customFormat="1">
      <c r="A1224" s="365"/>
      <c r="B1224" s="144"/>
      <c r="C1224" s="55"/>
      <c r="D1224" s="71"/>
      <c r="E1224" s="162"/>
      <c r="F1224" s="163"/>
      <c r="G1224" s="70"/>
    </row>
    <row r="1225" spans="1:7" s="158" customFormat="1">
      <c r="A1225" s="365"/>
      <c r="B1225" s="144"/>
      <c r="C1225" s="55"/>
      <c r="D1225" s="71"/>
      <c r="E1225" s="162"/>
      <c r="F1225" s="163"/>
      <c r="G1225" s="70"/>
    </row>
    <row r="1226" spans="1:7" s="158" customFormat="1">
      <c r="A1226" s="365"/>
      <c r="B1226" s="144"/>
      <c r="C1226" s="55"/>
      <c r="D1226" s="71"/>
      <c r="E1226" s="162"/>
      <c r="F1226" s="163"/>
      <c r="G1226" s="70"/>
    </row>
    <row r="1227" spans="1:7" s="158" customFormat="1">
      <c r="A1227" s="365"/>
      <c r="B1227" s="144"/>
      <c r="C1227" s="55"/>
      <c r="D1227" s="71"/>
      <c r="E1227" s="162"/>
      <c r="F1227" s="163"/>
      <c r="G1227" s="70"/>
    </row>
    <row r="1228" spans="1:7" s="158" customFormat="1">
      <c r="A1228" s="365"/>
      <c r="B1228" s="144"/>
      <c r="C1228" s="55"/>
      <c r="D1228" s="71"/>
      <c r="E1228" s="162"/>
      <c r="F1228" s="163"/>
      <c r="G1228" s="70"/>
    </row>
    <row r="1229" spans="1:7" s="158" customFormat="1">
      <c r="A1229" s="365"/>
      <c r="B1229" s="144"/>
      <c r="C1229" s="55"/>
      <c r="D1229" s="71"/>
      <c r="E1229" s="162"/>
      <c r="F1229" s="163"/>
      <c r="G1229" s="70"/>
    </row>
    <row r="1230" spans="1:7" s="157" customFormat="1">
      <c r="A1230" s="366"/>
      <c r="B1230" s="360"/>
      <c r="C1230" s="360"/>
      <c r="D1230" s="360"/>
      <c r="E1230" s="360"/>
      <c r="F1230" s="360"/>
      <c r="G1230" s="124"/>
    </row>
    <row r="1231" spans="1:7" s="121" customFormat="1">
      <c r="A1231" s="361"/>
      <c r="B1231" s="362"/>
      <c r="C1231" s="362"/>
      <c r="D1231" s="362"/>
      <c r="E1231" s="362"/>
      <c r="F1231" s="362"/>
      <c r="G1231" s="363"/>
    </row>
    <row r="1232" spans="1:7" s="156" customFormat="1" ht="32.25" customHeight="1">
      <c r="A1232" s="364"/>
      <c r="B1232" s="100"/>
      <c r="C1232" s="367"/>
      <c r="D1232" s="368"/>
      <c r="E1232" s="368"/>
      <c r="F1232" s="368"/>
      <c r="G1232" s="369"/>
    </row>
    <row r="1233" spans="1:7" s="157" customFormat="1">
      <c r="A1233" s="365"/>
      <c r="B1233" s="117"/>
      <c r="C1233" s="118"/>
      <c r="D1233" s="119"/>
      <c r="E1233" s="119"/>
      <c r="F1233" s="120"/>
      <c r="G1233" s="120"/>
    </row>
    <row r="1234" spans="1:7" s="158" customFormat="1">
      <c r="A1234" s="365"/>
      <c r="B1234" s="144"/>
      <c r="C1234" s="341"/>
      <c r="D1234" s="144"/>
      <c r="E1234" s="162"/>
      <c r="F1234" s="163"/>
      <c r="G1234" s="340"/>
    </row>
    <row r="1235" spans="1:7" s="158" customFormat="1">
      <c r="A1235" s="365"/>
      <c r="B1235" s="144"/>
      <c r="C1235" s="341"/>
      <c r="D1235" s="144"/>
      <c r="E1235" s="162"/>
      <c r="F1235" s="163"/>
      <c r="G1235" s="340"/>
    </row>
    <row r="1236" spans="1:7" s="158" customFormat="1">
      <c r="A1236" s="365"/>
      <c r="B1236" s="144"/>
      <c r="C1236" s="341"/>
      <c r="D1236" s="144"/>
      <c r="E1236" s="162"/>
      <c r="F1236" s="163"/>
      <c r="G1236" s="340"/>
    </row>
    <row r="1237" spans="1:7" s="158" customFormat="1">
      <c r="A1237" s="365"/>
      <c r="B1237" s="144"/>
      <c r="C1237" s="341"/>
      <c r="D1237" s="144"/>
      <c r="E1237" s="162"/>
      <c r="F1237" s="163"/>
      <c r="G1237" s="340"/>
    </row>
    <row r="1238" spans="1:7" s="158" customFormat="1">
      <c r="A1238" s="365"/>
      <c r="B1238" s="144"/>
      <c r="C1238" s="341"/>
      <c r="D1238" s="144"/>
      <c r="E1238" s="162"/>
      <c r="F1238" s="163"/>
      <c r="G1238" s="340"/>
    </row>
    <row r="1239" spans="1:7" s="158" customFormat="1">
      <c r="A1239" s="365"/>
      <c r="B1239" s="144"/>
      <c r="C1239" s="341"/>
      <c r="D1239" s="144"/>
      <c r="E1239" s="162"/>
      <c r="F1239" s="163"/>
      <c r="G1239" s="340"/>
    </row>
    <row r="1240" spans="1:7" s="157" customFormat="1">
      <c r="A1240" s="366"/>
      <c r="B1240" s="360"/>
      <c r="C1240" s="360"/>
      <c r="D1240" s="360"/>
      <c r="E1240" s="360"/>
      <c r="F1240" s="360"/>
      <c r="G1240" s="124"/>
    </row>
    <row r="1241" spans="1:7" s="121" customFormat="1">
      <c r="A1241" s="361"/>
      <c r="B1241" s="362"/>
      <c r="C1241" s="362"/>
      <c r="D1241" s="362"/>
      <c r="E1241" s="362"/>
      <c r="F1241" s="362"/>
      <c r="G1241" s="363"/>
    </row>
    <row r="1242" spans="1:7" s="156" customFormat="1" ht="32.25" customHeight="1">
      <c r="A1242" s="364"/>
      <c r="B1242" s="100"/>
      <c r="C1242" s="367"/>
      <c r="D1242" s="368"/>
      <c r="E1242" s="368"/>
      <c r="F1242" s="368"/>
      <c r="G1242" s="369"/>
    </row>
    <row r="1243" spans="1:7" s="157" customFormat="1">
      <c r="A1243" s="365"/>
      <c r="B1243" s="117"/>
      <c r="C1243" s="118"/>
      <c r="D1243" s="119"/>
      <c r="E1243" s="119"/>
      <c r="F1243" s="120"/>
      <c r="G1243" s="120"/>
    </row>
    <row r="1244" spans="1:7" s="158" customFormat="1">
      <c r="A1244" s="365"/>
      <c r="B1244" s="144"/>
      <c r="C1244" s="55"/>
      <c r="D1244" s="71"/>
      <c r="E1244" s="162"/>
      <c r="F1244" s="163"/>
      <c r="G1244" s="70"/>
    </row>
    <row r="1245" spans="1:7" s="158" customFormat="1">
      <c r="A1245" s="365"/>
      <c r="B1245" s="144"/>
      <c r="C1245" s="55"/>
      <c r="D1245" s="71"/>
      <c r="E1245" s="162"/>
      <c r="F1245" s="163"/>
      <c r="G1245" s="70"/>
    </row>
    <row r="1246" spans="1:7" s="158" customFormat="1">
      <c r="A1246" s="365"/>
      <c r="B1246" s="144"/>
      <c r="C1246" s="55"/>
      <c r="D1246" s="71"/>
      <c r="E1246" s="162"/>
      <c r="F1246" s="163"/>
      <c r="G1246" s="70"/>
    </row>
    <row r="1247" spans="1:7" s="157" customFormat="1">
      <c r="A1247" s="366"/>
      <c r="B1247" s="360"/>
      <c r="C1247" s="360"/>
      <c r="D1247" s="360"/>
      <c r="E1247" s="360"/>
      <c r="F1247" s="360"/>
      <c r="G1247" s="124"/>
    </row>
    <row r="1248" spans="1:7" s="121" customFormat="1">
      <c r="A1248" s="361"/>
      <c r="B1248" s="362"/>
      <c r="C1248" s="362"/>
      <c r="D1248" s="362"/>
      <c r="E1248" s="362"/>
      <c r="F1248" s="362"/>
      <c r="G1248" s="363"/>
    </row>
    <row r="1249" spans="1:7" ht="32.25" customHeight="1">
      <c r="A1249" s="370"/>
      <c r="B1249" s="104"/>
      <c r="C1249" s="367"/>
      <c r="D1249" s="368"/>
      <c r="E1249" s="368"/>
      <c r="F1249" s="368"/>
      <c r="G1249" s="369"/>
    </row>
    <row r="1250" spans="1:7" s="121" customFormat="1">
      <c r="A1250" s="371"/>
      <c r="B1250" s="117"/>
      <c r="C1250" s="118"/>
      <c r="D1250" s="119"/>
      <c r="E1250" s="119"/>
      <c r="F1250" s="120"/>
      <c r="G1250" s="120"/>
    </row>
    <row r="1251" spans="1:7" s="114" customFormat="1">
      <c r="A1251" s="371"/>
      <c r="B1251" s="144"/>
      <c r="C1251" s="55"/>
      <c r="D1251" s="71"/>
      <c r="E1251" s="162"/>
      <c r="F1251" s="163"/>
      <c r="G1251" s="70"/>
    </row>
    <row r="1252" spans="1:7" s="114" customFormat="1">
      <c r="A1252" s="371"/>
      <c r="B1252" s="144"/>
      <c r="C1252" s="55"/>
      <c r="D1252" s="71"/>
      <c r="E1252" s="162"/>
      <c r="F1252" s="163"/>
      <c r="G1252" s="123"/>
    </row>
    <row r="1253" spans="1:7" s="114" customFormat="1">
      <c r="A1253" s="371"/>
      <c r="B1253" s="144"/>
      <c r="C1253" s="55"/>
      <c r="D1253" s="71"/>
      <c r="E1253" s="162"/>
      <c r="F1253" s="163"/>
      <c r="G1253" s="123"/>
    </row>
    <row r="1254" spans="1:7" s="114" customFormat="1">
      <c r="A1254" s="371"/>
      <c r="B1254" s="144"/>
      <c r="C1254" s="55"/>
      <c r="D1254" s="71"/>
      <c r="E1254" s="162"/>
      <c r="F1254" s="163"/>
      <c r="G1254" s="123"/>
    </row>
    <row r="1255" spans="1:7" s="121" customFormat="1">
      <c r="A1255" s="372"/>
      <c r="B1255" s="360"/>
      <c r="C1255" s="360"/>
      <c r="D1255" s="360"/>
      <c r="E1255" s="360"/>
      <c r="F1255" s="360"/>
      <c r="G1255" s="124"/>
    </row>
    <row r="1256" spans="1:7" s="121" customFormat="1">
      <c r="A1256" s="361"/>
      <c r="B1256" s="362"/>
      <c r="C1256" s="362"/>
      <c r="D1256" s="362"/>
      <c r="E1256" s="362"/>
      <c r="F1256" s="362"/>
      <c r="G1256" s="363"/>
    </row>
    <row r="1257" spans="1:7" ht="32.25" customHeight="1">
      <c r="A1257" s="370"/>
      <c r="B1257" s="104"/>
      <c r="C1257" s="367"/>
      <c r="D1257" s="368"/>
      <c r="E1257" s="368"/>
      <c r="F1257" s="368"/>
      <c r="G1257" s="369"/>
    </row>
    <row r="1258" spans="1:7" s="121" customFormat="1">
      <c r="A1258" s="371"/>
      <c r="B1258" s="117"/>
      <c r="C1258" s="118"/>
      <c r="D1258" s="119"/>
      <c r="E1258" s="119"/>
      <c r="F1258" s="120"/>
      <c r="G1258" s="120"/>
    </row>
    <row r="1259" spans="1:7" s="114" customFormat="1">
      <c r="A1259" s="371"/>
      <c r="B1259" s="144"/>
      <c r="C1259" s="55"/>
      <c r="D1259" s="71"/>
      <c r="E1259" s="162"/>
      <c r="F1259" s="163"/>
      <c r="G1259" s="70"/>
    </row>
    <row r="1260" spans="1:7" s="114" customFormat="1">
      <c r="A1260" s="371"/>
      <c r="B1260" s="144"/>
      <c r="C1260" s="55"/>
      <c r="D1260" s="71"/>
      <c r="E1260" s="162"/>
      <c r="F1260" s="163"/>
      <c r="G1260" s="70"/>
    </row>
    <row r="1261" spans="1:7" s="114" customFormat="1">
      <c r="A1261" s="371"/>
      <c r="B1261" s="144"/>
      <c r="C1261" s="55"/>
      <c r="D1261" s="71"/>
      <c r="E1261" s="162"/>
      <c r="F1261" s="163"/>
      <c r="G1261" s="123"/>
    </row>
    <row r="1262" spans="1:7" s="114" customFormat="1">
      <c r="A1262" s="371"/>
      <c r="B1262" s="144"/>
      <c r="C1262" s="55"/>
      <c r="D1262" s="71"/>
      <c r="E1262" s="162"/>
      <c r="F1262" s="163"/>
      <c r="G1262" s="123"/>
    </row>
    <row r="1263" spans="1:7" s="121" customFormat="1">
      <c r="A1263" s="372"/>
      <c r="B1263" s="360"/>
      <c r="C1263" s="360"/>
      <c r="D1263" s="360"/>
      <c r="E1263" s="360"/>
      <c r="F1263" s="360"/>
      <c r="G1263" s="124"/>
    </row>
    <row r="1264" spans="1:7" s="121" customFormat="1">
      <c r="A1264" s="361"/>
      <c r="B1264" s="362"/>
      <c r="C1264" s="362"/>
      <c r="D1264" s="362"/>
      <c r="E1264" s="362"/>
      <c r="F1264" s="362"/>
      <c r="G1264" s="363"/>
    </row>
    <row r="1265" spans="1:7" s="156" customFormat="1" ht="32.25" customHeight="1">
      <c r="A1265" s="364"/>
      <c r="B1265" s="100"/>
      <c r="C1265" s="367"/>
      <c r="D1265" s="368"/>
      <c r="E1265" s="368"/>
      <c r="F1265" s="368"/>
      <c r="G1265" s="369"/>
    </row>
    <row r="1266" spans="1:7" s="157" customFormat="1">
      <c r="A1266" s="365"/>
      <c r="B1266" s="117"/>
      <c r="C1266" s="118"/>
      <c r="D1266" s="119"/>
      <c r="E1266" s="119"/>
      <c r="F1266" s="120"/>
      <c r="G1266" s="120"/>
    </row>
    <row r="1267" spans="1:7" s="158" customFormat="1">
      <c r="A1267" s="365"/>
      <c r="B1267" s="144"/>
      <c r="C1267" s="55"/>
      <c r="D1267" s="71"/>
      <c r="E1267" s="162"/>
      <c r="F1267" s="163"/>
      <c r="G1267" s="70"/>
    </row>
    <row r="1268" spans="1:7" s="158" customFormat="1">
      <c r="A1268" s="365"/>
      <c r="B1268" s="144"/>
      <c r="C1268" s="55"/>
      <c r="D1268" s="71"/>
      <c r="E1268" s="162"/>
      <c r="F1268" s="163"/>
      <c r="G1268" s="70"/>
    </row>
    <row r="1269" spans="1:7" s="158" customFormat="1">
      <c r="A1269" s="365"/>
      <c r="B1269" s="144"/>
      <c r="C1269" s="55"/>
      <c r="D1269" s="71"/>
      <c r="E1269" s="162"/>
      <c r="F1269" s="114"/>
      <c r="G1269" s="70"/>
    </row>
    <row r="1270" spans="1:7" s="158" customFormat="1">
      <c r="A1270" s="365"/>
      <c r="B1270" s="144"/>
      <c r="C1270" s="55"/>
      <c r="D1270" s="71"/>
      <c r="E1270" s="162"/>
      <c r="F1270" s="163"/>
      <c r="G1270" s="70"/>
    </row>
    <row r="1271" spans="1:7" s="157" customFormat="1">
      <c r="A1271" s="366"/>
      <c r="B1271" s="360"/>
      <c r="C1271" s="360"/>
      <c r="D1271" s="360"/>
      <c r="E1271" s="360"/>
      <c r="F1271" s="360"/>
      <c r="G1271" s="124"/>
    </row>
    <row r="1272" spans="1:7" s="121" customFormat="1">
      <c r="A1272" s="361"/>
      <c r="B1272" s="362"/>
      <c r="C1272" s="362"/>
      <c r="D1272" s="362"/>
      <c r="E1272" s="362"/>
      <c r="F1272" s="362"/>
      <c r="G1272" s="363"/>
    </row>
    <row r="1273" spans="1:7" ht="32.25" customHeight="1">
      <c r="A1273" s="364"/>
      <c r="B1273" s="100"/>
      <c r="C1273" s="367"/>
      <c r="D1273" s="368"/>
      <c r="E1273" s="368"/>
      <c r="F1273" s="368"/>
      <c r="G1273" s="369"/>
    </row>
    <row r="1274" spans="1:7" s="121" customFormat="1">
      <c r="A1274" s="365"/>
      <c r="B1274" s="117"/>
      <c r="C1274" s="118"/>
      <c r="D1274" s="119"/>
      <c r="E1274" s="119"/>
      <c r="F1274" s="120"/>
      <c r="G1274" s="120"/>
    </row>
    <row r="1275" spans="1:7" s="114" customFormat="1">
      <c r="A1275" s="365"/>
      <c r="B1275" s="144"/>
      <c r="C1275" s="55"/>
      <c r="D1275" s="71"/>
      <c r="E1275" s="162"/>
      <c r="F1275" s="163"/>
      <c r="G1275" s="70"/>
    </row>
    <row r="1276" spans="1:7" s="114" customFormat="1">
      <c r="A1276" s="365"/>
      <c r="B1276" s="144"/>
      <c r="C1276" s="55"/>
      <c r="D1276" s="71"/>
      <c r="E1276" s="162"/>
      <c r="F1276" s="163"/>
      <c r="G1276" s="70"/>
    </row>
    <row r="1277" spans="1:7" s="114" customFormat="1">
      <c r="A1277" s="365"/>
      <c r="B1277" s="144"/>
      <c r="C1277" s="55"/>
      <c r="D1277" s="71"/>
      <c r="E1277" s="162"/>
      <c r="G1277" s="70"/>
    </row>
    <row r="1278" spans="1:7" s="114" customFormat="1">
      <c r="A1278" s="365"/>
      <c r="B1278" s="144"/>
      <c r="C1278" s="313"/>
      <c r="D1278" s="314"/>
      <c r="E1278" s="162"/>
      <c r="F1278" s="163"/>
      <c r="G1278" s="70"/>
    </row>
    <row r="1279" spans="1:7" s="121" customFormat="1">
      <c r="A1279" s="366"/>
      <c r="B1279" s="360"/>
      <c r="C1279" s="360"/>
      <c r="D1279" s="360"/>
      <c r="E1279" s="360"/>
      <c r="F1279" s="360"/>
      <c r="G1279" s="124"/>
    </row>
    <row r="1280" spans="1:7" s="121" customFormat="1">
      <c r="A1280" s="361"/>
      <c r="B1280" s="362"/>
      <c r="C1280" s="362"/>
      <c r="D1280" s="362"/>
      <c r="E1280" s="362"/>
      <c r="F1280" s="362"/>
      <c r="G1280" s="363"/>
    </row>
    <row r="1281" spans="1:7" ht="32.25" customHeight="1">
      <c r="A1281" s="370"/>
      <c r="B1281" s="104"/>
      <c r="C1281" s="367"/>
      <c r="D1281" s="368"/>
      <c r="E1281" s="368"/>
      <c r="F1281" s="368"/>
      <c r="G1281" s="369"/>
    </row>
    <row r="1282" spans="1:7" s="121" customFormat="1">
      <c r="A1282" s="371"/>
      <c r="B1282" s="117"/>
      <c r="C1282" s="118"/>
      <c r="D1282" s="119"/>
      <c r="E1282" s="119"/>
      <c r="F1282" s="120"/>
      <c r="G1282" s="120"/>
    </row>
    <row r="1283" spans="1:7" s="114" customFormat="1">
      <c r="A1283" s="371"/>
      <c r="B1283" s="144"/>
      <c r="C1283" s="55"/>
      <c r="D1283" s="71"/>
      <c r="E1283" s="162"/>
      <c r="F1283" s="163"/>
      <c r="G1283" s="70"/>
    </row>
    <row r="1284" spans="1:7" s="114" customFormat="1">
      <c r="A1284" s="371"/>
      <c r="B1284" s="144"/>
      <c r="C1284" s="55"/>
      <c r="D1284" s="71"/>
      <c r="E1284" s="162"/>
      <c r="F1284" s="163"/>
      <c r="G1284" s="123"/>
    </row>
    <row r="1285" spans="1:7" s="114" customFormat="1">
      <c r="A1285" s="371"/>
      <c r="B1285" s="144"/>
      <c r="C1285" s="55"/>
      <c r="D1285" s="71"/>
      <c r="E1285" s="162"/>
      <c r="F1285" s="163"/>
      <c r="G1285" s="123"/>
    </row>
    <row r="1286" spans="1:7" s="121" customFormat="1">
      <c r="A1286" s="372"/>
      <c r="B1286" s="360"/>
      <c r="C1286" s="360"/>
      <c r="D1286" s="360"/>
      <c r="E1286" s="360"/>
      <c r="F1286" s="360"/>
      <c r="G1286" s="124"/>
    </row>
    <row r="1287" spans="1:7" s="121" customFormat="1">
      <c r="A1287" s="361"/>
      <c r="B1287" s="362"/>
      <c r="C1287" s="362"/>
      <c r="D1287" s="362"/>
      <c r="E1287" s="362"/>
      <c r="F1287" s="362"/>
      <c r="G1287" s="363"/>
    </row>
    <row r="1288" spans="1:7" ht="32.25" customHeight="1">
      <c r="A1288" s="370"/>
      <c r="B1288" s="104"/>
      <c r="C1288" s="367"/>
      <c r="D1288" s="368"/>
      <c r="E1288" s="368"/>
      <c r="F1288" s="368"/>
      <c r="G1288" s="369"/>
    </row>
    <row r="1289" spans="1:7" s="121" customFormat="1">
      <c r="A1289" s="371"/>
      <c r="B1289" s="117"/>
      <c r="C1289" s="118"/>
      <c r="D1289" s="119"/>
      <c r="E1289" s="119"/>
      <c r="F1289" s="120"/>
      <c r="G1289" s="120"/>
    </row>
    <row r="1290" spans="1:7" s="114" customFormat="1">
      <c r="A1290" s="371"/>
      <c r="B1290" s="144"/>
      <c r="C1290" s="55"/>
      <c r="D1290" s="71"/>
      <c r="E1290" s="162"/>
      <c r="F1290" s="163"/>
      <c r="G1290" s="70"/>
    </row>
    <row r="1291" spans="1:7" s="114" customFormat="1">
      <c r="A1291" s="371"/>
      <c r="B1291" s="144"/>
      <c r="C1291" s="55"/>
      <c r="D1291" s="71"/>
      <c r="E1291" s="162"/>
      <c r="F1291" s="163"/>
      <c r="G1291" s="70"/>
    </row>
    <row r="1292" spans="1:7" s="114" customFormat="1">
      <c r="A1292" s="371"/>
      <c r="B1292" s="144"/>
      <c r="C1292" s="55"/>
      <c r="D1292" s="71"/>
      <c r="E1292" s="162"/>
      <c r="F1292" s="163"/>
      <c r="G1292" s="123"/>
    </row>
    <row r="1293" spans="1:7" s="121" customFormat="1">
      <c r="A1293" s="372"/>
      <c r="B1293" s="360"/>
      <c r="C1293" s="360"/>
      <c r="D1293" s="360"/>
      <c r="E1293" s="360"/>
      <c r="F1293" s="360"/>
      <c r="G1293" s="124"/>
    </row>
    <row r="1294" spans="1:7" s="121" customFormat="1">
      <c r="A1294" s="361"/>
      <c r="B1294" s="362"/>
      <c r="C1294" s="362"/>
      <c r="D1294" s="362"/>
      <c r="E1294" s="362"/>
      <c r="F1294" s="362"/>
      <c r="G1294" s="363"/>
    </row>
    <row r="1295" spans="1:7" ht="32.25" customHeight="1">
      <c r="A1295" s="370"/>
      <c r="B1295" s="104"/>
      <c r="C1295" s="367"/>
      <c r="D1295" s="368"/>
      <c r="E1295" s="368"/>
      <c r="F1295" s="368"/>
      <c r="G1295" s="369"/>
    </row>
    <row r="1296" spans="1:7" s="121" customFormat="1">
      <c r="A1296" s="371"/>
      <c r="B1296" s="117"/>
      <c r="C1296" s="118"/>
      <c r="D1296" s="119"/>
      <c r="E1296" s="119"/>
      <c r="F1296" s="120"/>
      <c r="G1296" s="120"/>
    </row>
    <row r="1297" spans="1:7" s="114" customFormat="1">
      <c r="A1297" s="371"/>
      <c r="B1297" s="144"/>
      <c r="C1297" s="55"/>
      <c r="D1297" s="71"/>
      <c r="E1297" s="162"/>
      <c r="F1297" s="163"/>
      <c r="G1297" s="70"/>
    </row>
    <row r="1298" spans="1:7" s="114" customFormat="1">
      <c r="A1298" s="371"/>
      <c r="B1298" s="144"/>
      <c r="C1298" s="55"/>
      <c r="D1298" s="71"/>
      <c r="E1298" s="162"/>
      <c r="F1298" s="163"/>
      <c r="G1298" s="123"/>
    </row>
    <row r="1299" spans="1:7" s="114" customFormat="1">
      <c r="A1299" s="371"/>
      <c r="B1299" s="144"/>
      <c r="C1299" s="55"/>
      <c r="D1299" s="71"/>
      <c r="E1299" s="162"/>
      <c r="F1299" s="163"/>
      <c r="G1299" s="123"/>
    </row>
    <row r="1300" spans="1:7" s="121" customFormat="1">
      <c r="A1300" s="372"/>
      <c r="B1300" s="360"/>
      <c r="C1300" s="360"/>
      <c r="D1300" s="360"/>
      <c r="E1300" s="360"/>
      <c r="F1300" s="360"/>
      <c r="G1300" s="124"/>
    </row>
    <row r="1301" spans="1:7" s="121" customFormat="1">
      <c r="A1301" s="361"/>
      <c r="B1301" s="362"/>
      <c r="C1301" s="362"/>
      <c r="D1301" s="362"/>
      <c r="E1301" s="362"/>
      <c r="F1301" s="362"/>
      <c r="G1301" s="363"/>
    </row>
    <row r="1302" spans="1:7" ht="32.25" customHeight="1">
      <c r="A1302" s="370"/>
      <c r="B1302" s="104"/>
      <c r="C1302" s="367"/>
      <c r="D1302" s="368"/>
      <c r="E1302" s="368"/>
      <c r="F1302" s="368"/>
      <c r="G1302" s="369"/>
    </row>
    <row r="1303" spans="1:7" s="121" customFormat="1">
      <c r="A1303" s="371"/>
      <c r="B1303" s="117"/>
      <c r="C1303" s="118"/>
      <c r="D1303" s="119"/>
      <c r="E1303" s="119"/>
      <c r="F1303" s="120"/>
      <c r="G1303" s="120"/>
    </row>
    <row r="1304" spans="1:7" s="114" customFormat="1">
      <c r="A1304" s="371"/>
      <c r="B1304" s="144"/>
      <c r="C1304" s="55"/>
      <c r="D1304" s="71"/>
      <c r="E1304" s="162"/>
      <c r="F1304" s="163"/>
      <c r="G1304" s="70"/>
    </row>
    <row r="1305" spans="1:7" s="114" customFormat="1">
      <c r="A1305" s="371"/>
      <c r="B1305" s="144"/>
      <c r="C1305" s="55"/>
      <c r="D1305" s="71"/>
      <c r="E1305" s="162"/>
      <c r="F1305" s="163"/>
      <c r="G1305" s="123"/>
    </row>
    <row r="1306" spans="1:7" s="114" customFormat="1">
      <c r="A1306" s="371"/>
      <c r="B1306" s="144"/>
      <c r="C1306" s="55"/>
      <c r="D1306" s="71"/>
      <c r="E1306" s="162"/>
      <c r="F1306" s="163"/>
      <c r="G1306" s="123"/>
    </row>
    <row r="1307" spans="1:7" s="121" customFormat="1">
      <c r="A1307" s="372"/>
      <c r="B1307" s="360"/>
      <c r="C1307" s="360"/>
      <c r="D1307" s="360"/>
      <c r="E1307" s="360"/>
      <c r="F1307" s="360"/>
      <c r="G1307" s="124"/>
    </row>
    <row r="1308" spans="1:7" s="121" customFormat="1">
      <c r="A1308" s="361"/>
      <c r="B1308" s="362"/>
      <c r="C1308" s="362"/>
      <c r="D1308" s="362"/>
      <c r="E1308" s="362"/>
      <c r="F1308" s="362"/>
      <c r="G1308" s="363"/>
    </row>
    <row r="1309" spans="1:7" ht="32.25" customHeight="1">
      <c r="A1309" s="364"/>
      <c r="B1309" s="100"/>
      <c r="C1309" s="367"/>
      <c r="D1309" s="368"/>
      <c r="E1309" s="368"/>
      <c r="F1309" s="368"/>
      <c r="G1309" s="369"/>
    </row>
    <row r="1310" spans="1:7" s="121" customFormat="1">
      <c r="A1310" s="365"/>
      <c r="B1310" s="117"/>
      <c r="C1310" s="118"/>
      <c r="D1310" s="119"/>
      <c r="E1310" s="119"/>
      <c r="F1310" s="120"/>
      <c r="G1310" s="120"/>
    </row>
    <row r="1311" spans="1:7" s="114" customFormat="1">
      <c r="A1311" s="365"/>
      <c r="B1311" s="144"/>
      <c r="C1311" s="55"/>
      <c r="D1311" s="210"/>
      <c r="E1311" s="251"/>
      <c r="F1311" s="252"/>
      <c r="G1311" s="207"/>
    </row>
    <row r="1312" spans="1:7" s="114" customFormat="1">
      <c r="A1312" s="365"/>
      <c r="B1312" s="144"/>
      <c r="C1312" s="55"/>
      <c r="D1312" s="210"/>
      <c r="E1312" s="251"/>
      <c r="F1312" s="252"/>
      <c r="G1312" s="207"/>
    </row>
    <row r="1313" spans="1:7" s="114" customFormat="1">
      <c r="A1313" s="365"/>
      <c r="B1313" s="90"/>
      <c r="C1313" s="201"/>
      <c r="D1313" s="253"/>
      <c r="E1313" s="251"/>
      <c r="F1313" s="254"/>
      <c r="G1313" s="208"/>
    </row>
    <row r="1314" spans="1:7" s="121" customFormat="1">
      <c r="A1314" s="366"/>
      <c r="B1314" s="360"/>
      <c r="C1314" s="360"/>
      <c r="D1314" s="360"/>
      <c r="E1314" s="360"/>
      <c r="F1314" s="360"/>
      <c r="G1314" s="124"/>
    </row>
    <row r="1315" spans="1:7" s="121" customFormat="1">
      <c r="A1315" s="361"/>
      <c r="B1315" s="362"/>
      <c r="C1315" s="362"/>
      <c r="D1315" s="362"/>
      <c r="E1315" s="362"/>
      <c r="F1315" s="362"/>
      <c r="G1315" s="363"/>
    </row>
    <row r="1316" spans="1:7" ht="32.25" customHeight="1">
      <c r="A1316" s="370"/>
      <c r="B1316" s="104"/>
      <c r="C1316" s="367"/>
      <c r="D1316" s="368"/>
      <c r="E1316" s="368"/>
      <c r="F1316" s="368"/>
      <c r="G1316" s="369"/>
    </row>
    <row r="1317" spans="1:7" s="121" customFormat="1">
      <c r="A1317" s="371"/>
      <c r="B1317" s="117"/>
      <c r="C1317" s="118"/>
      <c r="D1317" s="119"/>
      <c r="E1317" s="119"/>
      <c r="F1317" s="120"/>
      <c r="G1317" s="120"/>
    </row>
    <row r="1318" spans="1:7" s="114" customFormat="1">
      <c r="A1318" s="371"/>
      <c r="B1318" s="144"/>
      <c r="C1318" s="55"/>
      <c r="D1318" s="71"/>
      <c r="E1318" s="145"/>
      <c r="F1318" s="146"/>
      <c r="G1318" s="70"/>
    </row>
    <row r="1319" spans="1:7" s="114" customFormat="1">
      <c r="A1319" s="371"/>
      <c r="B1319" s="144"/>
      <c r="C1319" s="55"/>
      <c r="D1319" s="71"/>
      <c r="E1319" s="145"/>
      <c r="F1319" s="146"/>
      <c r="G1319" s="70"/>
    </row>
    <row r="1320" spans="1:7" s="114" customFormat="1">
      <c r="A1320" s="371"/>
      <c r="B1320" s="144"/>
      <c r="C1320" s="55"/>
      <c r="D1320" s="71"/>
      <c r="E1320" s="145"/>
      <c r="F1320" s="146"/>
      <c r="G1320" s="70"/>
    </row>
    <row r="1321" spans="1:7" s="114" customFormat="1">
      <c r="A1321" s="371"/>
      <c r="B1321" s="144"/>
      <c r="C1321" s="55"/>
      <c r="D1321" s="71"/>
      <c r="E1321" s="145"/>
      <c r="F1321" s="146"/>
      <c r="G1321" s="70"/>
    </row>
    <row r="1322" spans="1:7" s="114" customFormat="1">
      <c r="A1322" s="371"/>
      <c r="B1322" s="144"/>
      <c r="C1322" s="55"/>
      <c r="D1322" s="71"/>
      <c r="E1322" s="145"/>
      <c r="F1322" s="146"/>
      <c r="G1322" s="70"/>
    </row>
    <row r="1323" spans="1:7" s="114" customFormat="1">
      <c r="A1323" s="371"/>
      <c r="B1323" s="144"/>
      <c r="C1323" s="55"/>
      <c r="D1323" s="71"/>
      <c r="E1323" s="145"/>
      <c r="F1323" s="146"/>
      <c r="G1323" s="70"/>
    </row>
    <row r="1324" spans="1:7" s="121" customFormat="1">
      <c r="A1324" s="372"/>
      <c r="B1324" s="360"/>
      <c r="C1324" s="360"/>
      <c r="D1324" s="360"/>
      <c r="E1324" s="360"/>
      <c r="F1324" s="360"/>
      <c r="G1324" s="124"/>
    </row>
    <row r="1325" spans="1:7" s="121" customFormat="1">
      <c r="A1325" s="361"/>
      <c r="B1325" s="362"/>
      <c r="C1325" s="362"/>
      <c r="D1325" s="362"/>
      <c r="E1325" s="362"/>
      <c r="F1325" s="362"/>
      <c r="G1325" s="363"/>
    </row>
    <row r="1326" spans="1:7" ht="32.25" customHeight="1">
      <c r="A1326" s="370"/>
      <c r="B1326" s="104"/>
      <c r="C1326" s="367"/>
      <c r="D1326" s="368"/>
      <c r="E1326" s="368"/>
      <c r="F1326" s="368"/>
      <c r="G1326" s="369"/>
    </row>
    <row r="1327" spans="1:7" s="121" customFormat="1">
      <c r="A1327" s="371"/>
      <c r="B1327" s="117"/>
      <c r="C1327" s="118"/>
      <c r="D1327" s="119"/>
      <c r="E1327" s="119"/>
      <c r="F1327" s="120"/>
      <c r="G1327" s="120"/>
    </row>
    <row r="1328" spans="1:7" s="114" customFormat="1">
      <c r="A1328" s="371"/>
      <c r="B1328" s="61"/>
      <c r="C1328" s="55"/>
      <c r="D1328" s="71"/>
      <c r="E1328" s="145"/>
      <c r="F1328" s="69"/>
      <c r="G1328" s="70"/>
    </row>
    <row r="1329" spans="1:7" s="114" customFormat="1">
      <c r="A1329" s="371"/>
      <c r="B1329" s="61"/>
      <c r="C1329" s="55"/>
      <c r="D1329" s="71"/>
      <c r="E1329" s="145"/>
      <c r="F1329" s="69"/>
      <c r="G1329" s="69"/>
    </row>
    <row r="1330" spans="1:7" s="114" customFormat="1">
      <c r="A1330" s="371"/>
      <c r="B1330" s="61"/>
      <c r="C1330" s="55"/>
      <c r="D1330" s="71"/>
      <c r="E1330" s="145"/>
      <c r="F1330" s="123"/>
      <c r="G1330" s="123"/>
    </row>
    <row r="1331" spans="1:7" s="114" customFormat="1">
      <c r="A1331" s="371"/>
      <c r="B1331" s="61"/>
      <c r="C1331" s="55"/>
      <c r="D1331" s="71"/>
      <c r="E1331" s="145"/>
      <c r="F1331" s="69"/>
      <c r="G1331" s="123"/>
    </row>
    <row r="1332" spans="1:7" s="114" customFormat="1">
      <c r="A1332" s="371"/>
      <c r="B1332" s="61"/>
      <c r="C1332" s="55"/>
      <c r="D1332" s="71"/>
      <c r="E1332" s="145"/>
      <c r="F1332" s="146"/>
      <c r="G1332" s="123"/>
    </row>
    <row r="1333" spans="1:7" s="121" customFormat="1">
      <c r="A1333" s="372"/>
      <c r="B1333" s="360"/>
      <c r="C1333" s="360"/>
      <c r="D1333" s="360"/>
      <c r="E1333" s="360"/>
      <c r="F1333" s="360"/>
      <c r="G1333" s="124"/>
    </row>
    <row r="1334" spans="1:7" s="121" customFormat="1">
      <c r="A1334" s="361"/>
      <c r="B1334" s="362"/>
      <c r="C1334" s="362"/>
      <c r="D1334" s="362"/>
      <c r="E1334" s="362"/>
      <c r="F1334" s="362"/>
      <c r="G1334" s="363"/>
    </row>
    <row r="1335" spans="1:7" s="170" customFormat="1">
      <c r="A1335" s="105"/>
      <c r="B1335" s="382"/>
      <c r="C1335" s="383"/>
      <c r="D1335" s="383"/>
      <c r="E1335" s="383"/>
      <c r="F1335" s="383"/>
      <c r="G1335" s="384"/>
    </row>
    <row r="1336" spans="1:7">
      <c r="A1336" s="370"/>
      <c r="B1336" s="104"/>
      <c r="C1336" s="367"/>
      <c r="D1336" s="368"/>
      <c r="E1336" s="368"/>
      <c r="F1336" s="368"/>
      <c r="G1336" s="369"/>
    </row>
    <row r="1337" spans="1:7" s="121" customFormat="1">
      <c r="A1337" s="371"/>
      <c r="B1337" s="117"/>
      <c r="C1337" s="118"/>
      <c r="D1337" s="119"/>
      <c r="E1337" s="119"/>
      <c r="F1337" s="120"/>
      <c r="G1337" s="120"/>
    </row>
    <row r="1338" spans="1:7" s="114" customFormat="1">
      <c r="A1338" s="371"/>
      <c r="B1338" s="144"/>
      <c r="C1338" s="55"/>
      <c r="D1338" s="71"/>
      <c r="E1338" s="145"/>
      <c r="F1338" s="146"/>
      <c r="G1338" s="70"/>
    </row>
    <row r="1339" spans="1:7" s="114" customFormat="1">
      <c r="A1339" s="371"/>
      <c r="B1339" s="144"/>
      <c r="C1339" s="55"/>
      <c r="D1339" s="71"/>
      <c r="E1339" s="145"/>
      <c r="F1339" s="146"/>
      <c r="G1339" s="70"/>
    </row>
    <row r="1340" spans="1:7" s="114" customFormat="1">
      <c r="A1340" s="371"/>
      <c r="B1340" s="144"/>
      <c r="C1340" s="55"/>
      <c r="D1340" s="71"/>
      <c r="E1340" s="145"/>
      <c r="F1340" s="146"/>
      <c r="G1340" s="70"/>
    </row>
    <row r="1341" spans="1:7" s="114" customFormat="1">
      <c r="A1341" s="371"/>
      <c r="B1341" s="144"/>
      <c r="C1341" s="55"/>
      <c r="D1341" s="71"/>
      <c r="E1341" s="145"/>
      <c r="F1341" s="146"/>
      <c r="G1341" s="70"/>
    </row>
    <row r="1342" spans="1:7" s="114" customFormat="1">
      <c r="A1342" s="371"/>
      <c r="B1342" s="144"/>
      <c r="C1342" s="55"/>
      <c r="D1342" s="71"/>
      <c r="E1342" s="145"/>
      <c r="F1342" s="146"/>
      <c r="G1342" s="70"/>
    </row>
    <row r="1343" spans="1:7" s="121" customFormat="1">
      <c r="A1343" s="372"/>
      <c r="B1343" s="360"/>
      <c r="C1343" s="360"/>
      <c r="D1343" s="360"/>
      <c r="E1343" s="360"/>
      <c r="F1343" s="360"/>
      <c r="G1343" s="124"/>
    </row>
    <row r="1344" spans="1:7" s="121" customFormat="1">
      <c r="A1344" s="361"/>
      <c r="B1344" s="362"/>
      <c r="C1344" s="362"/>
      <c r="D1344" s="362"/>
      <c r="E1344" s="362"/>
      <c r="F1344" s="362"/>
      <c r="G1344" s="363"/>
    </row>
    <row r="1345" spans="1:7">
      <c r="A1345" s="370"/>
      <c r="B1345" s="104"/>
      <c r="C1345" s="367"/>
      <c r="D1345" s="368"/>
      <c r="E1345" s="368"/>
      <c r="F1345" s="368"/>
      <c r="G1345" s="369"/>
    </row>
    <row r="1346" spans="1:7" s="121" customFormat="1">
      <c r="A1346" s="371"/>
      <c r="B1346" s="117"/>
      <c r="C1346" s="118"/>
      <c r="D1346" s="119"/>
      <c r="E1346" s="119"/>
      <c r="F1346" s="120"/>
      <c r="G1346" s="120"/>
    </row>
    <row r="1347" spans="1:7" s="114" customFormat="1">
      <c r="A1347" s="371"/>
      <c r="B1347" s="144"/>
      <c r="C1347" s="55"/>
      <c r="D1347" s="71"/>
      <c r="E1347" s="145"/>
      <c r="F1347" s="146"/>
      <c r="G1347" s="70"/>
    </row>
    <row r="1348" spans="1:7" s="114" customFormat="1">
      <c r="A1348" s="371"/>
      <c r="B1348" s="144"/>
      <c r="C1348" s="55"/>
      <c r="D1348" s="71"/>
      <c r="E1348" s="145"/>
      <c r="F1348" s="146"/>
      <c r="G1348" s="70"/>
    </row>
    <row r="1349" spans="1:7" s="114" customFormat="1">
      <c r="A1349" s="371"/>
      <c r="B1349" s="144"/>
      <c r="C1349" s="55"/>
      <c r="D1349" s="71"/>
      <c r="E1349" s="145"/>
      <c r="F1349" s="146"/>
      <c r="G1349" s="70"/>
    </row>
    <row r="1350" spans="1:7" s="114" customFormat="1">
      <c r="A1350" s="371"/>
      <c r="B1350" s="144"/>
      <c r="C1350" s="55"/>
      <c r="D1350" s="71"/>
      <c r="E1350" s="145"/>
      <c r="F1350" s="146"/>
      <c r="G1350" s="70"/>
    </row>
    <row r="1351" spans="1:7" s="121" customFormat="1">
      <c r="A1351" s="372"/>
      <c r="B1351" s="360"/>
      <c r="C1351" s="360"/>
      <c r="D1351" s="360"/>
      <c r="E1351" s="360"/>
      <c r="F1351" s="360"/>
      <c r="G1351" s="124"/>
    </row>
    <row r="1352" spans="1:7" s="121" customFormat="1">
      <c r="A1352" s="361"/>
      <c r="B1352" s="362"/>
      <c r="C1352" s="362"/>
      <c r="D1352" s="362"/>
      <c r="E1352" s="362"/>
      <c r="F1352" s="362"/>
      <c r="G1352" s="363"/>
    </row>
    <row r="1353" spans="1:7">
      <c r="A1353" s="370"/>
      <c r="B1353" s="104"/>
      <c r="C1353" s="367"/>
      <c r="D1353" s="368"/>
      <c r="E1353" s="368"/>
      <c r="F1353" s="368"/>
      <c r="G1353" s="369"/>
    </row>
    <row r="1354" spans="1:7" s="121" customFormat="1">
      <c r="A1354" s="371"/>
      <c r="B1354" s="117"/>
      <c r="C1354" s="118"/>
      <c r="D1354" s="119"/>
      <c r="E1354" s="119"/>
      <c r="F1354" s="120"/>
      <c r="G1354" s="120"/>
    </row>
    <row r="1355" spans="1:7" s="114" customFormat="1">
      <c r="A1355" s="371"/>
      <c r="B1355" s="144"/>
      <c r="C1355" s="55"/>
      <c r="D1355" s="71"/>
      <c r="E1355" s="145"/>
      <c r="F1355" s="146"/>
      <c r="G1355" s="70"/>
    </row>
    <row r="1356" spans="1:7" s="114" customFormat="1">
      <c r="A1356" s="371"/>
      <c r="B1356" s="144"/>
      <c r="C1356" s="55"/>
      <c r="D1356" s="71"/>
      <c r="E1356" s="145"/>
      <c r="F1356" s="146"/>
      <c r="G1356" s="70"/>
    </row>
    <row r="1357" spans="1:7" s="114" customFormat="1">
      <c r="A1357" s="371"/>
      <c r="B1357" s="144"/>
      <c r="C1357" s="55"/>
      <c r="D1357" s="71"/>
      <c r="E1357" s="145"/>
      <c r="F1357" s="146"/>
      <c r="G1357" s="70"/>
    </row>
    <row r="1358" spans="1:7" s="114" customFormat="1">
      <c r="A1358" s="371"/>
      <c r="B1358" s="144"/>
      <c r="C1358" s="55"/>
      <c r="D1358" s="71"/>
      <c r="E1358" s="145"/>
      <c r="F1358" s="146"/>
      <c r="G1358" s="70"/>
    </row>
    <row r="1359" spans="1:7" s="114" customFormat="1">
      <c r="A1359" s="371"/>
      <c r="B1359" s="144"/>
      <c r="C1359" s="55"/>
      <c r="D1359" s="71"/>
      <c r="E1359" s="145"/>
      <c r="F1359" s="146"/>
      <c r="G1359" s="70"/>
    </row>
    <row r="1360" spans="1:7" s="121" customFormat="1">
      <c r="A1360" s="372"/>
      <c r="B1360" s="360"/>
      <c r="C1360" s="360"/>
      <c r="D1360" s="360"/>
      <c r="E1360" s="360"/>
      <c r="F1360" s="360"/>
      <c r="G1360" s="124"/>
    </row>
    <row r="1361" spans="1:7" s="121" customFormat="1">
      <c r="A1361" s="361"/>
      <c r="B1361" s="362"/>
      <c r="C1361" s="362"/>
      <c r="D1361" s="362"/>
      <c r="E1361" s="362"/>
      <c r="F1361" s="362"/>
      <c r="G1361" s="363"/>
    </row>
    <row r="1362" spans="1:7">
      <c r="A1362" s="370"/>
      <c r="B1362" s="104"/>
      <c r="C1362" s="367"/>
      <c r="D1362" s="368"/>
      <c r="E1362" s="368"/>
      <c r="F1362" s="368"/>
      <c r="G1362" s="369"/>
    </row>
    <row r="1363" spans="1:7" s="121" customFormat="1">
      <c r="A1363" s="371"/>
      <c r="B1363" s="117"/>
      <c r="C1363" s="118"/>
      <c r="D1363" s="119"/>
      <c r="E1363" s="119"/>
      <c r="F1363" s="120"/>
      <c r="G1363" s="120"/>
    </row>
    <row r="1364" spans="1:7" s="114" customFormat="1">
      <c r="A1364" s="371"/>
      <c r="B1364" s="144"/>
      <c r="C1364" s="55"/>
      <c r="D1364" s="71"/>
      <c r="E1364" s="145"/>
      <c r="F1364" s="146"/>
      <c r="G1364" s="70"/>
    </row>
    <row r="1365" spans="1:7" s="114" customFormat="1">
      <c r="A1365" s="371"/>
      <c r="B1365" s="144"/>
      <c r="C1365" s="55"/>
      <c r="D1365" s="71"/>
      <c r="E1365" s="145"/>
      <c r="F1365" s="146"/>
      <c r="G1365" s="70"/>
    </row>
    <row r="1366" spans="1:7" s="114" customFormat="1">
      <c r="A1366" s="371"/>
      <c r="B1366" s="144"/>
      <c r="C1366" s="55"/>
      <c r="D1366" s="71"/>
      <c r="E1366" s="145"/>
      <c r="F1366" s="146"/>
      <c r="G1366" s="70"/>
    </row>
    <row r="1367" spans="1:7" s="114" customFormat="1">
      <c r="A1367" s="371"/>
      <c r="B1367" s="144"/>
      <c r="C1367" s="55"/>
      <c r="D1367" s="71"/>
      <c r="E1367" s="145"/>
      <c r="F1367" s="146"/>
      <c r="G1367" s="70"/>
    </row>
    <row r="1368" spans="1:7" s="114" customFormat="1">
      <c r="A1368" s="371"/>
      <c r="B1368" s="144"/>
      <c r="C1368" s="55"/>
      <c r="D1368" s="71"/>
      <c r="E1368" s="145"/>
      <c r="F1368" s="146"/>
      <c r="G1368" s="70"/>
    </row>
    <row r="1369" spans="1:7" s="121" customFormat="1">
      <c r="A1369" s="372"/>
      <c r="B1369" s="360"/>
      <c r="C1369" s="360"/>
      <c r="D1369" s="360"/>
      <c r="E1369" s="360"/>
      <c r="F1369" s="360"/>
      <c r="G1369" s="124"/>
    </row>
    <row r="1370" spans="1:7" s="121" customFormat="1">
      <c r="A1370" s="361"/>
      <c r="B1370" s="362"/>
      <c r="C1370" s="362"/>
      <c r="D1370" s="362"/>
      <c r="E1370" s="362"/>
      <c r="F1370" s="362"/>
      <c r="G1370" s="363"/>
    </row>
    <row r="1371" spans="1:7">
      <c r="A1371" s="364"/>
      <c r="B1371" s="100"/>
      <c r="C1371" s="367"/>
      <c r="D1371" s="368"/>
      <c r="E1371" s="368"/>
      <c r="F1371" s="368"/>
      <c r="G1371" s="369"/>
    </row>
    <row r="1372" spans="1:7" s="121" customFormat="1">
      <c r="A1372" s="365"/>
      <c r="B1372" s="117"/>
      <c r="C1372" s="118"/>
      <c r="D1372" s="119"/>
      <c r="E1372" s="119"/>
      <c r="F1372" s="120"/>
      <c r="G1372" s="120"/>
    </row>
    <row r="1373" spans="1:7" s="114" customFormat="1">
      <c r="A1373" s="365"/>
      <c r="B1373" s="144"/>
      <c r="C1373" s="55"/>
      <c r="D1373" s="71"/>
      <c r="E1373" s="162"/>
      <c r="F1373" s="163"/>
      <c r="G1373" s="70"/>
    </row>
    <row r="1374" spans="1:7" s="114" customFormat="1">
      <c r="A1374" s="365"/>
      <c r="B1374" s="144"/>
      <c r="C1374" s="55"/>
      <c r="D1374" s="71"/>
      <c r="E1374" s="162"/>
      <c r="F1374" s="163"/>
      <c r="G1374" s="70"/>
    </row>
    <row r="1375" spans="1:7" s="114" customFormat="1">
      <c r="A1375" s="365"/>
      <c r="B1375" s="144"/>
      <c r="C1375" s="55"/>
      <c r="D1375" s="71"/>
      <c r="E1375" s="162"/>
      <c r="F1375" s="163"/>
      <c r="G1375" s="70"/>
    </row>
    <row r="1376" spans="1:7" s="114" customFormat="1">
      <c r="A1376" s="365"/>
      <c r="B1376" s="144"/>
      <c r="C1376" s="55"/>
      <c r="D1376" s="71"/>
      <c r="E1376" s="162"/>
      <c r="F1376" s="163"/>
      <c r="G1376" s="70"/>
    </row>
    <row r="1377" spans="1:7" s="121" customFormat="1">
      <c r="A1377" s="366"/>
      <c r="B1377" s="360"/>
      <c r="C1377" s="360"/>
      <c r="D1377" s="360"/>
      <c r="E1377" s="360"/>
      <c r="F1377" s="360"/>
      <c r="G1377" s="124"/>
    </row>
    <row r="1378" spans="1:7" s="121" customFormat="1">
      <c r="A1378" s="361"/>
      <c r="B1378" s="362"/>
      <c r="C1378" s="362"/>
      <c r="D1378" s="362"/>
      <c r="E1378" s="362"/>
      <c r="F1378" s="362"/>
      <c r="G1378" s="363"/>
    </row>
    <row r="1379" spans="1:7">
      <c r="A1379" s="364"/>
      <c r="B1379" s="100"/>
      <c r="C1379" s="367"/>
      <c r="D1379" s="368"/>
      <c r="E1379" s="368"/>
      <c r="F1379" s="368"/>
      <c r="G1379" s="369"/>
    </row>
    <row r="1380" spans="1:7" s="121" customFormat="1">
      <c r="A1380" s="365"/>
      <c r="B1380" s="117"/>
      <c r="C1380" s="118"/>
      <c r="D1380" s="119"/>
      <c r="E1380" s="119"/>
      <c r="F1380" s="120"/>
      <c r="G1380" s="120"/>
    </row>
    <row r="1381" spans="1:7" s="114" customFormat="1">
      <c r="A1381" s="365"/>
      <c r="B1381" s="144"/>
      <c r="C1381" s="55"/>
      <c r="D1381" s="71"/>
      <c r="E1381" s="162"/>
      <c r="F1381" s="163"/>
      <c r="G1381" s="70"/>
    </row>
    <row r="1382" spans="1:7" s="114" customFormat="1">
      <c r="A1382" s="365"/>
      <c r="B1382" s="144"/>
      <c r="C1382" s="55"/>
      <c r="D1382" s="71"/>
      <c r="E1382" s="162"/>
      <c r="F1382" s="163"/>
      <c r="G1382" s="70"/>
    </row>
    <row r="1383" spans="1:7" s="114" customFormat="1">
      <c r="A1383" s="365"/>
      <c r="B1383" s="144"/>
      <c r="C1383" s="55"/>
      <c r="D1383" s="71"/>
      <c r="E1383" s="162"/>
      <c r="F1383" s="163"/>
      <c r="G1383" s="70"/>
    </row>
    <row r="1384" spans="1:7" s="114" customFormat="1">
      <c r="A1384" s="365"/>
      <c r="B1384" s="144"/>
      <c r="C1384" s="55"/>
      <c r="D1384" s="71"/>
      <c r="E1384" s="162"/>
      <c r="F1384" s="163"/>
      <c r="G1384" s="70"/>
    </row>
    <row r="1385" spans="1:7" s="121" customFormat="1">
      <c r="A1385" s="366"/>
      <c r="B1385" s="360"/>
      <c r="C1385" s="360"/>
      <c r="D1385" s="360"/>
      <c r="E1385" s="360"/>
      <c r="F1385" s="360"/>
      <c r="G1385" s="124"/>
    </row>
    <row r="1386" spans="1:7" s="121" customFormat="1">
      <c r="A1386" s="361"/>
      <c r="B1386" s="362"/>
      <c r="C1386" s="362"/>
      <c r="D1386" s="362"/>
      <c r="E1386" s="362"/>
      <c r="F1386" s="362"/>
      <c r="G1386" s="363"/>
    </row>
    <row r="1387" spans="1:7">
      <c r="A1387" s="364"/>
      <c r="B1387" s="100"/>
      <c r="C1387" s="367"/>
      <c r="D1387" s="368"/>
      <c r="E1387" s="368"/>
      <c r="F1387" s="368"/>
      <c r="G1387" s="369"/>
    </row>
    <row r="1388" spans="1:7" s="121" customFormat="1">
      <c r="A1388" s="365"/>
      <c r="B1388" s="117"/>
      <c r="C1388" s="118"/>
      <c r="D1388" s="119"/>
      <c r="E1388" s="119"/>
      <c r="F1388" s="120"/>
      <c r="G1388" s="120"/>
    </row>
    <row r="1389" spans="1:7" s="114" customFormat="1">
      <c r="A1389" s="365"/>
      <c r="B1389" s="144"/>
      <c r="C1389" s="55"/>
      <c r="D1389" s="71"/>
      <c r="E1389" s="162"/>
      <c r="F1389" s="163"/>
      <c r="G1389" s="70"/>
    </row>
    <row r="1390" spans="1:7" s="114" customFormat="1">
      <c r="A1390" s="365"/>
      <c r="B1390" s="144"/>
      <c r="C1390" s="55"/>
      <c r="D1390" s="71"/>
      <c r="E1390" s="162"/>
      <c r="F1390" s="163"/>
      <c r="G1390" s="70"/>
    </row>
    <row r="1391" spans="1:7" s="114" customFormat="1">
      <c r="A1391" s="365"/>
      <c r="B1391" s="144"/>
      <c r="C1391" s="55"/>
      <c r="D1391" s="71"/>
      <c r="E1391" s="162"/>
      <c r="F1391" s="163"/>
      <c r="G1391" s="70"/>
    </row>
    <row r="1392" spans="1:7" s="114" customFormat="1">
      <c r="A1392" s="365"/>
      <c r="B1392" s="144"/>
      <c r="C1392" s="55"/>
      <c r="D1392" s="71"/>
      <c r="E1392" s="162"/>
      <c r="F1392" s="163"/>
      <c r="G1392" s="70"/>
    </row>
    <row r="1393" spans="1:7" s="114" customFormat="1">
      <c r="A1393" s="365"/>
      <c r="B1393" s="144"/>
      <c r="C1393" s="55"/>
      <c r="D1393" s="71"/>
      <c r="E1393" s="162"/>
      <c r="F1393" s="163"/>
      <c r="G1393" s="70"/>
    </row>
    <row r="1394" spans="1:7" s="121" customFormat="1">
      <c r="A1394" s="366"/>
      <c r="B1394" s="360"/>
      <c r="C1394" s="360"/>
      <c r="D1394" s="360"/>
      <c r="E1394" s="360"/>
      <c r="F1394" s="360"/>
      <c r="G1394" s="124"/>
    </row>
    <row r="1395" spans="1:7" s="121" customFormat="1">
      <c r="A1395" s="361"/>
      <c r="B1395" s="362"/>
      <c r="C1395" s="362"/>
      <c r="D1395" s="362"/>
      <c r="E1395" s="362"/>
      <c r="F1395" s="362"/>
      <c r="G1395" s="363"/>
    </row>
    <row r="1396" spans="1:7">
      <c r="A1396" s="364"/>
      <c r="B1396" s="100"/>
      <c r="C1396" s="367"/>
      <c r="D1396" s="368"/>
      <c r="E1396" s="368"/>
      <c r="F1396" s="368"/>
      <c r="G1396" s="369"/>
    </row>
    <row r="1397" spans="1:7" s="121" customFormat="1">
      <c r="A1397" s="365"/>
      <c r="B1397" s="117"/>
      <c r="C1397" s="118"/>
      <c r="D1397" s="119"/>
      <c r="E1397" s="119"/>
      <c r="F1397" s="120"/>
      <c r="G1397" s="120"/>
    </row>
    <row r="1398" spans="1:7" s="114" customFormat="1">
      <c r="A1398" s="365"/>
      <c r="B1398" s="144"/>
      <c r="C1398" s="55"/>
      <c r="D1398" s="71"/>
      <c r="E1398" s="162"/>
      <c r="F1398" s="163"/>
      <c r="G1398" s="70"/>
    </row>
    <row r="1399" spans="1:7" s="114" customFormat="1">
      <c r="A1399" s="365"/>
      <c r="B1399" s="144"/>
      <c r="C1399" s="55"/>
      <c r="D1399" s="71"/>
      <c r="E1399" s="162"/>
      <c r="F1399" s="163"/>
      <c r="G1399" s="70"/>
    </row>
    <row r="1400" spans="1:7" s="114" customFormat="1">
      <c r="A1400" s="365"/>
      <c r="B1400" s="144"/>
      <c r="C1400" s="55"/>
      <c r="D1400" s="71"/>
      <c r="E1400" s="162"/>
      <c r="F1400" s="163"/>
      <c r="G1400" s="70"/>
    </row>
    <row r="1401" spans="1:7" s="114" customFormat="1">
      <c r="A1401" s="365"/>
      <c r="B1401" s="144"/>
      <c r="C1401" s="55"/>
      <c r="D1401" s="71"/>
      <c r="E1401" s="162"/>
      <c r="F1401" s="163"/>
      <c r="G1401" s="70"/>
    </row>
    <row r="1402" spans="1:7" s="114" customFormat="1">
      <c r="A1402" s="365"/>
      <c r="B1402" s="144"/>
      <c r="C1402" s="55"/>
      <c r="D1402" s="71"/>
      <c r="E1402" s="162"/>
      <c r="F1402" s="163"/>
      <c r="G1402" s="70"/>
    </row>
    <row r="1403" spans="1:7" s="121" customFormat="1">
      <c r="A1403" s="366"/>
      <c r="B1403" s="360"/>
      <c r="C1403" s="360"/>
      <c r="D1403" s="360"/>
      <c r="E1403" s="360"/>
      <c r="F1403" s="360"/>
      <c r="G1403" s="124"/>
    </row>
    <row r="1404" spans="1:7" s="121" customFormat="1">
      <c r="A1404" s="361"/>
      <c r="B1404" s="362"/>
      <c r="C1404" s="362"/>
      <c r="D1404" s="362"/>
      <c r="E1404" s="362"/>
      <c r="F1404" s="362"/>
      <c r="G1404" s="363"/>
    </row>
    <row r="1405" spans="1:7">
      <c r="A1405" s="364"/>
      <c r="B1405" s="100"/>
      <c r="C1405" s="367"/>
      <c r="D1405" s="368"/>
      <c r="E1405" s="368"/>
      <c r="F1405" s="368"/>
      <c r="G1405" s="369"/>
    </row>
    <row r="1406" spans="1:7" s="121" customFormat="1">
      <c r="A1406" s="365"/>
      <c r="B1406" s="117"/>
      <c r="C1406" s="118"/>
      <c r="D1406" s="119"/>
      <c r="E1406" s="119"/>
      <c r="F1406" s="120"/>
      <c r="G1406" s="120"/>
    </row>
    <row r="1407" spans="1:7" s="114" customFormat="1">
      <c r="A1407" s="365"/>
      <c r="B1407" s="144"/>
      <c r="C1407" s="55"/>
      <c r="D1407" s="71"/>
      <c r="E1407" s="162"/>
      <c r="F1407" s="163"/>
      <c r="G1407" s="70"/>
    </row>
    <row r="1408" spans="1:7" s="114" customFormat="1">
      <c r="A1408" s="365"/>
      <c r="B1408" s="144"/>
      <c r="C1408" s="55"/>
      <c r="D1408" s="71"/>
      <c r="E1408" s="162"/>
      <c r="F1408" s="163"/>
      <c r="G1408" s="70"/>
    </row>
    <row r="1409" spans="1:7" s="114" customFormat="1">
      <c r="A1409" s="365"/>
      <c r="B1409" s="144"/>
      <c r="C1409" s="55"/>
      <c r="D1409" s="71"/>
      <c r="E1409" s="162"/>
      <c r="F1409" s="163"/>
      <c r="G1409" s="70"/>
    </row>
    <row r="1410" spans="1:7" s="114" customFormat="1">
      <c r="A1410" s="365"/>
      <c r="B1410" s="144"/>
      <c r="C1410" s="55"/>
      <c r="D1410" s="71"/>
      <c r="E1410" s="162"/>
      <c r="F1410" s="163"/>
      <c r="G1410" s="70"/>
    </row>
    <row r="1411" spans="1:7" s="114" customFormat="1">
      <c r="A1411" s="365"/>
      <c r="B1411" s="144"/>
      <c r="C1411" s="55"/>
      <c r="D1411" s="71"/>
      <c r="E1411" s="162"/>
      <c r="F1411" s="163"/>
      <c r="G1411" s="70"/>
    </row>
    <row r="1412" spans="1:7" s="121" customFormat="1">
      <c r="A1412" s="366"/>
      <c r="B1412" s="360"/>
      <c r="C1412" s="360"/>
      <c r="D1412" s="360"/>
      <c r="E1412" s="360"/>
      <c r="F1412" s="360"/>
      <c r="G1412" s="124"/>
    </row>
    <row r="1413" spans="1:7" s="121" customFormat="1">
      <c r="A1413" s="361"/>
      <c r="B1413" s="362"/>
      <c r="C1413" s="362"/>
      <c r="D1413" s="362"/>
      <c r="E1413" s="362"/>
      <c r="F1413" s="362"/>
      <c r="G1413" s="363"/>
    </row>
    <row r="1414" spans="1:7">
      <c r="A1414" s="364"/>
      <c r="B1414" s="100"/>
      <c r="C1414" s="367"/>
      <c r="D1414" s="368"/>
      <c r="E1414" s="368"/>
      <c r="F1414" s="368"/>
      <c r="G1414" s="369"/>
    </row>
    <row r="1415" spans="1:7" s="121" customFormat="1">
      <c r="A1415" s="365"/>
      <c r="B1415" s="117"/>
      <c r="C1415" s="118"/>
      <c r="D1415" s="119"/>
      <c r="E1415" s="119"/>
      <c r="F1415" s="120"/>
      <c r="G1415" s="120"/>
    </row>
    <row r="1416" spans="1:7" s="114" customFormat="1">
      <c r="A1416" s="365"/>
      <c r="B1416" s="144"/>
      <c r="C1416" s="55"/>
      <c r="D1416" s="71"/>
      <c r="E1416" s="162"/>
      <c r="F1416" s="163"/>
      <c r="G1416" s="70"/>
    </row>
    <row r="1417" spans="1:7" s="114" customFormat="1">
      <c r="A1417" s="365"/>
      <c r="B1417" s="144"/>
      <c r="C1417" s="55"/>
      <c r="D1417" s="71"/>
      <c r="E1417" s="162"/>
      <c r="F1417" s="163"/>
      <c r="G1417" s="70"/>
    </row>
    <row r="1418" spans="1:7" s="114" customFormat="1">
      <c r="A1418" s="365"/>
      <c r="B1418" s="144"/>
      <c r="C1418" s="55"/>
      <c r="D1418" s="71"/>
      <c r="E1418" s="162"/>
      <c r="F1418" s="163"/>
      <c r="G1418" s="70"/>
    </row>
    <row r="1419" spans="1:7" s="114" customFormat="1">
      <c r="A1419" s="365"/>
      <c r="B1419" s="144"/>
      <c r="C1419" s="55"/>
      <c r="D1419" s="71"/>
      <c r="E1419" s="162"/>
      <c r="F1419" s="163"/>
      <c r="G1419" s="70"/>
    </row>
    <row r="1420" spans="1:7" s="114" customFormat="1">
      <c r="A1420" s="365"/>
      <c r="B1420" s="144"/>
      <c r="C1420" s="55"/>
      <c r="D1420" s="71"/>
      <c r="E1420" s="162"/>
      <c r="F1420" s="163"/>
      <c r="G1420" s="70"/>
    </row>
    <row r="1421" spans="1:7" s="121" customFormat="1">
      <c r="A1421" s="366"/>
      <c r="B1421" s="360"/>
      <c r="C1421" s="360"/>
      <c r="D1421" s="360"/>
      <c r="E1421" s="360"/>
      <c r="F1421" s="360"/>
      <c r="G1421" s="124"/>
    </row>
    <row r="1422" spans="1:7" s="121" customFormat="1">
      <c r="A1422" s="361"/>
      <c r="B1422" s="362"/>
      <c r="C1422" s="362"/>
      <c r="D1422" s="362"/>
      <c r="E1422" s="362"/>
      <c r="F1422" s="362"/>
      <c r="G1422" s="363"/>
    </row>
    <row r="1423" spans="1:7">
      <c r="A1423" s="370"/>
      <c r="B1423" s="104"/>
      <c r="C1423" s="367"/>
      <c r="D1423" s="368"/>
      <c r="E1423" s="368"/>
      <c r="F1423" s="368"/>
      <c r="G1423" s="369"/>
    </row>
    <row r="1424" spans="1:7" s="121" customFormat="1">
      <c r="A1424" s="371"/>
      <c r="B1424" s="117"/>
      <c r="C1424" s="118"/>
      <c r="D1424" s="119"/>
      <c r="E1424" s="119"/>
      <c r="F1424" s="120"/>
      <c r="G1424" s="120"/>
    </row>
    <row r="1425" spans="1:7" s="114" customFormat="1">
      <c r="A1425" s="371"/>
      <c r="B1425" s="144"/>
      <c r="C1425" s="55"/>
      <c r="D1425" s="71"/>
      <c r="E1425" s="145"/>
      <c r="F1425" s="146"/>
      <c r="G1425" s="70"/>
    </row>
    <row r="1426" spans="1:7" s="114" customFormat="1">
      <c r="A1426" s="371"/>
      <c r="B1426" s="144"/>
      <c r="C1426" s="55"/>
      <c r="D1426" s="71"/>
      <c r="E1426" s="145"/>
      <c r="F1426" s="146"/>
      <c r="G1426" s="70"/>
    </row>
    <row r="1427" spans="1:7" s="114" customFormat="1">
      <c r="A1427" s="371"/>
      <c r="B1427" s="144"/>
      <c r="C1427" s="55"/>
      <c r="D1427" s="71"/>
      <c r="E1427" s="145"/>
      <c r="F1427" s="146"/>
      <c r="G1427" s="70"/>
    </row>
    <row r="1428" spans="1:7" s="114" customFormat="1">
      <c r="A1428" s="371"/>
      <c r="B1428" s="144"/>
      <c r="C1428" s="55"/>
      <c r="D1428" s="71"/>
      <c r="E1428" s="145"/>
      <c r="F1428" s="146"/>
      <c r="G1428" s="70"/>
    </row>
    <row r="1429" spans="1:7" s="114" customFormat="1">
      <c r="A1429" s="371"/>
      <c r="B1429" s="144"/>
      <c r="C1429" s="55"/>
      <c r="D1429" s="71"/>
      <c r="E1429" s="145"/>
      <c r="F1429" s="146"/>
      <c r="G1429" s="70"/>
    </row>
    <row r="1430" spans="1:7" s="121" customFormat="1">
      <c r="A1430" s="372"/>
      <c r="B1430" s="360"/>
      <c r="C1430" s="360"/>
      <c r="D1430" s="360"/>
      <c r="E1430" s="360"/>
      <c r="F1430" s="360"/>
      <c r="G1430" s="124"/>
    </row>
    <row r="1431" spans="1:7" s="121" customFormat="1">
      <c r="A1431" s="361"/>
      <c r="B1431" s="362"/>
      <c r="C1431" s="362"/>
      <c r="D1431" s="362"/>
      <c r="E1431" s="362"/>
      <c r="F1431" s="362"/>
      <c r="G1431" s="363"/>
    </row>
    <row r="1432" spans="1:7">
      <c r="A1432" s="370"/>
      <c r="B1432" s="104"/>
      <c r="C1432" s="367"/>
      <c r="D1432" s="368"/>
      <c r="E1432" s="368"/>
      <c r="F1432" s="368"/>
      <c r="G1432" s="369"/>
    </row>
    <row r="1433" spans="1:7" s="121" customFormat="1">
      <c r="A1433" s="371"/>
      <c r="B1433" s="117"/>
      <c r="C1433" s="118"/>
      <c r="D1433" s="119"/>
      <c r="E1433" s="119"/>
      <c r="F1433" s="120"/>
      <c r="G1433" s="120"/>
    </row>
    <row r="1434" spans="1:7" s="114" customFormat="1">
      <c r="A1434" s="371"/>
      <c r="B1434" s="144"/>
      <c r="C1434" s="55"/>
      <c r="D1434" s="71"/>
      <c r="E1434" s="145"/>
      <c r="F1434" s="146"/>
      <c r="G1434" s="70"/>
    </row>
    <row r="1435" spans="1:7" s="114" customFormat="1">
      <c r="A1435" s="371"/>
      <c r="B1435" s="144"/>
      <c r="C1435" s="55"/>
      <c r="D1435" s="71"/>
      <c r="E1435" s="145"/>
      <c r="F1435" s="146"/>
      <c r="G1435" s="70"/>
    </row>
    <row r="1436" spans="1:7" s="114" customFormat="1">
      <c r="A1436" s="371"/>
      <c r="B1436" s="144"/>
      <c r="C1436" s="55"/>
      <c r="D1436" s="71"/>
      <c r="E1436" s="145"/>
      <c r="F1436" s="146"/>
      <c r="G1436" s="70"/>
    </row>
    <row r="1437" spans="1:7" s="114" customFormat="1">
      <c r="A1437" s="371"/>
      <c r="B1437" s="144"/>
      <c r="C1437" s="55"/>
      <c r="D1437" s="71"/>
      <c r="E1437" s="145"/>
      <c r="F1437" s="146"/>
      <c r="G1437" s="70"/>
    </row>
    <row r="1438" spans="1:7" s="114" customFormat="1">
      <c r="A1438" s="371"/>
      <c r="B1438" s="144"/>
      <c r="C1438" s="55"/>
      <c r="D1438" s="71"/>
      <c r="E1438" s="145"/>
      <c r="F1438" s="146"/>
      <c r="G1438" s="70"/>
    </row>
    <row r="1439" spans="1:7" s="121" customFormat="1">
      <c r="A1439" s="372"/>
      <c r="B1439" s="360"/>
      <c r="C1439" s="360"/>
      <c r="D1439" s="360"/>
      <c r="E1439" s="360"/>
      <c r="F1439" s="360"/>
      <c r="G1439" s="124"/>
    </row>
    <row r="1440" spans="1:7" s="121" customFormat="1">
      <c r="A1440" s="361"/>
      <c r="B1440" s="362"/>
      <c r="C1440" s="362"/>
      <c r="D1440" s="362"/>
      <c r="E1440" s="362"/>
      <c r="F1440" s="362"/>
      <c r="G1440" s="363"/>
    </row>
    <row r="1441" spans="1:7">
      <c r="A1441" s="364"/>
      <c r="B1441" s="100"/>
      <c r="C1441" s="367"/>
      <c r="D1441" s="368"/>
      <c r="E1441" s="368"/>
      <c r="F1441" s="368"/>
      <c r="G1441" s="369"/>
    </row>
    <row r="1442" spans="1:7" s="121" customFormat="1">
      <c r="A1442" s="365"/>
      <c r="B1442" s="117"/>
      <c r="C1442" s="118"/>
      <c r="D1442" s="119"/>
      <c r="E1442" s="119"/>
      <c r="F1442" s="103"/>
      <c r="G1442" s="103"/>
    </row>
    <row r="1443" spans="1:7" s="114" customFormat="1">
      <c r="A1443" s="365"/>
      <c r="B1443" s="144"/>
      <c r="C1443" s="55"/>
      <c r="D1443" s="71"/>
      <c r="E1443" s="162"/>
      <c r="F1443" s="163"/>
      <c r="G1443" s="70"/>
    </row>
    <row r="1444" spans="1:7" s="114" customFormat="1">
      <c r="A1444" s="365"/>
      <c r="B1444" s="144"/>
      <c r="C1444" s="55"/>
      <c r="D1444" s="71"/>
      <c r="E1444" s="162"/>
      <c r="F1444" s="163"/>
      <c r="G1444" s="70"/>
    </row>
    <row r="1445" spans="1:7" s="114" customFormat="1">
      <c r="A1445" s="365"/>
      <c r="B1445" s="144"/>
      <c r="C1445" s="55"/>
      <c r="D1445" s="71"/>
      <c r="E1445" s="162"/>
      <c r="F1445" s="163"/>
      <c r="G1445" s="70"/>
    </row>
    <row r="1446" spans="1:7" s="114" customFormat="1">
      <c r="A1446" s="365"/>
      <c r="B1446" s="144"/>
      <c r="C1446" s="55"/>
      <c r="D1446" s="71"/>
      <c r="E1446" s="162"/>
      <c r="F1446" s="163"/>
      <c r="G1446" s="70"/>
    </row>
    <row r="1447" spans="1:7" s="114" customFormat="1">
      <c r="A1447" s="365"/>
      <c r="B1447" s="144"/>
      <c r="C1447" s="55"/>
      <c r="D1447" s="71"/>
      <c r="E1447" s="162"/>
      <c r="F1447" s="163"/>
      <c r="G1447" s="70"/>
    </row>
    <row r="1448" spans="1:7" s="121" customFormat="1">
      <c r="A1448" s="366"/>
      <c r="B1448" s="360"/>
      <c r="C1448" s="360"/>
      <c r="D1448" s="360"/>
      <c r="E1448" s="360"/>
      <c r="F1448" s="360"/>
      <c r="G1448" s="124"/>
    </row>
    <row r="1449" spans="1:7" s="121" customFormat="1">
      <c r="A1449" s="361"/>
      <c r="B1449" s="362"/>
      <c r="C1449" s="362"/>
      <c r="D1449" s="362"/>
      <c r="E1449" s="362"/>
      <c r="F1449" s="362"/>
      <c r="G1449" s="363"/>
    </row>
    <row r="1450" spans="1:7">
      <c r="A1450" s="370"/>
      <c r="B1450" s="104"/>
      <c r="C1450" s="367"/>
      <c r="D1450" s="368"/>
      <c r="E1450" s="368"/>
      <c r="F1450" s="368"/>
      <c r="G1450" s="369"/>
    </row>
    <row r="1451" spans="1:7" s="121" customFormat="1">
      <c r="A1451" s="371"/>
      <c r="B1451" s="117"/>
      <c r="C1451" s="118"/>
      <c r="D1451" s="119"/>
      <c r="E1451" s="119"/>
      <c r="F1451" s="103"/>
      <c r="G1451" s="103"/>
    </row>
    <row r="1452" spans="1:7" s="114" customFormat="1">
      <c r="A1452" s="371"/>
      <c r="B1452" s="144"/>
      <c r="C1452" s="55"/>
      <c r="D1452" s="71"/>
      <c r="E1452" s="145"/>
      <c r="F1452" s="146"/>
      <c r="G1452" s="70"/>
    </row>
    <row r="1453" spans="1:7" s="114" customFormat="1">
      <c r="A1453" s="371"/>
      <c r="B1453" s="144"/>
      <c r="C1453" s="55"/>
      <c r="D1453" s="71"/>
      <c r="E1453" s="145"/>
      <c r="F1453" s="146"/>
      <c r="G1453" s="70"/>
    </row>
    <row r="1454" spans="1:7" s="114" customFormat="1">
      <c r="A1454" s="371"/>
      <c r="B1454" s="144"/>
      <c r="C1454" s="55"/>
      <c r="D1454" s="71"/>
      <c r="E1454" s="145"/>
      <c r="F1454" s="146"/>
      <c r="G1454" s="70"/>
    </row>
    <row r="1455" spans="1:7" s="114" customFormat="1">
      <c r="A1455" s="371"/>
      <c r="B1455" s="144"/>
      <c r="C1455" s="55"/>
      <c r="D1455" s="71"/>
      <c r="E1455" s="145"/>
      <c r="F1455" s="146"/>
      <c r="G1455" s="70"/>
    </row>
    <row r="1456" spans="1:7" s="114" customFormat="1">
      <c r="A1456" s="371"/>
      <c r="B1456" s="144"/>
      <c r="C1456" s="55"/>
      <c r="D1456" s="71"/>
      <c r="E1456" s="145"/>
      <c r="F1456" s="146"/>
      <c r="G1456" s="70"/>
    </row>
    <row r="1457" spans="1:7" s="121" customFormat="1">
      <c r="A1457" s="372"/>
      <c r="B1457" s="360"/>
      <c r="C1457" s="360"/>
      <c r="D1457" s="360"/>
      <c r="E1457" s="360"/>
      <c r="F1457" s="360"/>
      <c r="G1457" s="124"/>
    </row>
    <row r="1458" spans="1:7" s="121" customFormat="1">
      <c r="A1458" s="361"/>
      <c r="B1458" s="362"/>
      <c r="C1458" s="362"/>
      <c r="D1458" s="362"/>
      <c r="E1458" s="362"/>
      <c r="F1458" s="362"/>
      <c r="G1458" s="363"/>
    </row>
    <row r="1459" spans="1:7">
      <c r="A1459" s="364"/>
      <c r="B1459" s="100"/>
      <c r="C1459" s="367"/>
      <c r="D1459" s="368"/>
      <c r="E1459" s="368"/>
      <c r="F1459" s="368"/>
      <c r="G1459" s="369"/>
    </row>
    <row r="1460" spans="1:7" s="121" customFormat="1">
      <c r="A1460" s="365"/>
      <c r="B1460" s="117"/>
      <c r="C1460" s="118"/>
      <c r="D1460" s="119"/>
      <c r="E1460" s="119"/>
      <c r="F1460" s="120"/>
      <c r="G1460" s="120"/>
    </row>
    <row r="1461" spans="1:7" s="114" customFormat="1">
      <c r="A1461" s="365"/>
      <c r="B1461" s="144"/>
      <c r="C1461" s="55"/>
      <c r="D1461" s="71"/>
      <c r="E1461" s="162"/>
      <c r="F1461" s="163"/>
      <c r="G1461" s="70"/>
    </row>
    <row r="1462" spans="1:7" s="114" customFormat="1">
      <c r="A1462" s="365"/>
      <c r="B1462" s="144"/>
      <c r="C1462" s="55"/>
      <c r="D1462" s="71"/>
      <c r="E1462" s="162"/>
      <c r="F1462" s="163"/>
      <c r="G1462" s="70"/>
    </row>
    <row r="1463" spans="1:7" s="114" customFormat="1">
      <c r="A1463" s="365"/>
      <c r="B1463" s="144"/>
      <c r="C1463" s="55"/>
      <c r="D1463" s="71"/>
      <c r="E1463" s="162"/>
      <c r="F1463" s="163"/>
      <c r="G1463" s="70"/>
    </row>
    <row r="1464" spans="1:7" s="114" customFormat="1">
      <c r="A1464" s="365"/>
      <c r="B1464" s="144"/>
      <c r="C1464" s="55"/>
      <c r="D1464" s="71"/>
      <c r="E1464" s="162"/>
      <c r="F1464" s="163"/>
      <c r="G1464" s="70"/>
    </row>
    <row r="1465" spans="1:7" s="114" customFormat="1">
      <c r="A1465" s="365"/>
      <c r="B1465" s="144"/>
      <c r="C1465" s="55"/>
      <c r="D1465" s="71"/>
      <c r="E1465" s="162"/>
      <c r="F1465" s="163"/>
      <c r="G1465" s="70"/>
    </row>
    <row r="1466" spans="1:7" s="121" customFormat="1">
      <c r="A1466" s="366"/>
      <c r="B1466" s="360"/>
      <c r="C1466" s="360"/>
      <c r="D1466" s="360"/>
      <c r="E1466" s="360"/>
      <c r="F1466" s="360"/>
      <c r="G1466" s="124"/>
    </row>
    <row r="1467" spans="1:7" s="121" customFormat="1">
      <c r="A1467" s="361"/>
      <c r="B1467" s="362"/>
      <c r="C1467" s="362"/>
      <c r="D1467" s="362"/>
      <c r="E1467" s="362"/>
      <c r="F1467" s="362"/>
      <c r="G1467" s="363"/>
    </row>
    <row r="1468" spans="1:7">
      <c r="A1468" s="370"/>
      <c r="B1468" s="104"/>
      <c r="C1468" s="367"/>
      <c r="D1468" s="368"/>
      <c r="E1468" s="368"/>
      <c r="F1468" s="368"/>
      <c r="G1468" s="369"/>
    </row>
    <row r="1469" spans="1:7" s="121" customFormat="1">
      <c r="A1469" s="371"/>
      <c r="B1469" s="117"/>
      <c r="C1469" s="118"/>
      <c r="D1469" s="119"/>
      <c r="E1469" s="119"/>
      <c r="F1469" s="120"/>
      <c r="G1469" s="120"/>
    </row>
    <row r="1470" spans="1:7" s="114" customFormat="1">
      <c r="A1470" s="371"/>
      <c r="B1470" s="144"/>
      <c r="C1470" s="55"/>
      <c r="D1470" s="71"/>
      <c r="E1470" s="145"/>
      <c r="F1470" s="146"/>
      <c r="G1470" s="70"/>
    </row>
    <row r="1471" spans="1:7" s="114" customFormat="1">
      <c r="A1471" s="371"/>
      <c r="B1471" s="144"/>
      <c r="C1471" s="55"/>
      <c r="D1471" s="71"/>
      <c r="E1471" s="145"/>
      <c r="F1471" s="146"/>
      <c r="G1471" s="70"/>
    </row>
    <row r="1472" spans="1:7" s="114" customFormat="1">
      <c r="A1472" s="371"/>
      <c r="B1472" s="144"/>
      <c r="C1472" s="55"/>
      <c r="D1472" s="71"/>
      <c r="E1472" s="145"/>
      <c r="F1472" s="146"/>
      <c r="G1472" s="70"/>
    </row>
    <row r="1473" spans="1:7" s="114" customFormat="1">
      <c r="A1473" s="371"/>
      <c r="B1473" s="144"/>
      <c r="C1473" s="55"/>
      <c r="D1473" s="71"/>
      <c r="E1473" s="145"/>
      <c r="F1473" s="146"/>
      <c r="G1473" s="70"/>
    </row>
    <row r="1474" spans="1:7" s="114" customFormat="1">
      <c r="A1474" s="371"/>
      <c r="B1474" s="144"/>
      <c r="C1474" s="55"/>
      <c r="D1474" s="71"/>
      <c r="E1474" s="145"/>
      <c r="F1474" s="146"/>
      <c r="G1474" s="70"/>
    </row>
    <row r="1475" spans="1:7" s="121" customFormat="1">
      <c r="A1475" s="372"/>
      <c r="B1475" s="360"/>
      <c r="C1475" s="360"/>
      <c r="D1475" s="360"/>
      <c r="E1475" s="360"/>
      <c r="F1475" s="360"/>
      <c r="G1475" s="124"/>
    </row>
    <row r="1476" spans="1:7" s="121" customFormat="1">
      <c r="A1476" s="361"/>
      <c r="B1476" s="362"/>
      <c r="C1476" s="362"/>
      <c r="D1476" s="362"/>
      <c r="E1476" s="362"/>
      <c r="F1476" s="362"/>
      <c r="G1476" s="363"/>
    </row>
    <row r="1477" spans="1:7">
      <c r="A1477" s="370"/>
      <c r="B1477" s="104"/>
      <c r="C1477" s="367"/>
      <c r="D1477" s="368"/>
      <c r="E1477" s="368"/>
      <c r="F1477" s="368"/>
      <c r="G1477" s="369"/>
    </row>
    <row r="1478" spans="1:7" s="121" customFormat="1">
      <c r="A1478" s="371"/>
      <c r="B1478" s="117"/>
      <c r="C1478" s="118"/>
      <c r="D1478" s="119"/>
      <c r="E1478" s="119"/>
      <c r="F1478" s="120"/>
      <c r="G1478" s="120"/>
    </row>
    <row r="1479" spans="1:7" s="114" customFormat="1">
      <c r="A1479" s="371"/>
      <c r="B1479" s="144"/>
      <c r="C1479" s="55"/>
      <c r="D1479" s="71"/>
      <c r="E1479" s="145"/>
      <c r="F1479" s="146"/>
      <c r="G1479" s="70"/>
    </row>
    <row r="1480" spans="1:7" s="114" customFormat="1">
      <c r="A1480" s="371"/>
      <c r="B1480" s="144"/>
      <c r="C1480" s="55"/>
      <c r="D1480" s="71"/>
      <c r="E1480" s="145"/>
      <c r="F1480" s="146"/>
      <c r="G1480" s="70"/>
    </row>
    <row r="1481" spans="1:7" s="114" customFormat="1">
      <c r="A1481" s="371"/>
      <c r="B1481" s="144"/>
      <c r="C1481" s="55"/>
      <c r="D1481" s="71"/>
      <c r="E1481" s="145"/>
      <c r="F1481" s="146"/>
      <c r="G1481" s="70"/>
    </row>
    <row r="1482" spans="1:7" s="114" customFormat="1">
      <c r="A1482" s="371"/>
      <c r="B1482" s="144"/>
      <c r="C1482" s="55"/>
      <c r="D1482" s="71"/>
      <c r="E1482" s="145"/>
      <c r="F1482" s="146"/>
      <c r="G1482" s="70"/>
    </row>
    <row r="1483" spans="1:7" s="114" customFormat="1">
      <c r="A1483" s="371"/>
      <c r="B1483" s="144"/>
      <c r="C1483" s="55"/>
      <c r="D1483" s="71"/>
      <c r="E1483" s="145"/>
      <c r="F1483" s="146"/>
      <c r="G1483" s="70"/>
    </row>
    <row r="1484" spans="1:7" s="121" customFormat="1">
      <c r="A1484" s="372"/>
      <c r="B1484" s="360"/>
      <c r="C1484" s="360"/>
      <c r="D1484" s="360"/>
      <c r="E1484" s="360"/>
      <c r="F1484" s="360"/>
      <c r="G1484" s="124"/>
    </row>
    <row r="1485" spans="1:7" s="121" customFormat="1">
      <c r="A1485" s="361"/>
      <c r="B1485" s="362"/>
      <c r="C1485" s="362"/>
      <c r="D1485" s="362"/>
      <c r="E1485" s="362"/>
      <c r="F1485" s="362"/>
      <c r="G1485" s="363"/>
    </row>
    <row r="1486" spans="1:7">
      <c r="A1486" s="370"/>
      <c r="B1486" s="104"/>
      <c r="C1486" s="367"/>
      <c r="D1486" s="368"/>
      <c r="E1486" s="368"/>
      <c r="F1486" s="368"/>
      <c r="G1486" s="369"/>
    </row>
    <row r="1487" spans="1:7" s="121" customFormat="1">
      <c r="A1487" s="371"/>
      <c r="B1487" s="117"/>
      <c r="C1487" s="118"/>
      <c r="D1487" s="119"/>
      <c r="E1487" s="119"/>
      <c r="F1487" s="120"/>
      <c r="G1487" s="120"/>
    </row>
    <row r="1488" spans="1:7" s="114" customFormat="1">
      <c r="A1488" s="371"/>
      <c r="B1488" s="144"/>
      <c r="C1488" s="55"/>
      <c r="D1488" s="71"/>
      <c r="E1488" s="145"/>
      <c r="F1488" s="146"/>
      <c r="G1488" s="70"/>
    </row>
    <row r="1489" spans="1:7" s="114" customFormat="1">
      <c r="A1489" s="371"/>
      <c r="B1489" s="144"/>
      <c r="C1489" s="55"/>
      <c r="D1489" s="71"/>
      <c r="E1489" s="145"/>
      <c r="F1489" s="146"/>
      <c r="G1489" s="70"/>
    </row>
    <row r="1490" spans="1:7" s="114" customFormat="1">
      <c r="A1490" s="371"/>
      <c r="B1490" s="144"/>
      <c r="C1490" s="55"/>
      <c r="D1490" s="71"/>
      <c r="E1490" s="145"/>
      <c r="F1490" s="146"/>
      <c r="G1490" s="70"/>
    </row>
    <row r="1491" spans="1:7" s="114" customFormat="1">
      <c r="A1491" s="371"/>
      <c r="B1491" s="144"/>
      <c r="C1491" s="55"/>
      <c r="D1491" s="71"/>
      <c r="E1491" s="145"/>
      <c r="F1491" s="146"/>
      <c r="G1491" s="70"/>
    </row>
    <row r="1492" spans="1:7" s="114" customFormat="1">
      <c r="A1492" s="371"/>
      <c r="B1492" s="144"/>
      <c r="C1492" s="55"/>
      <c r="D1492" s="71"/>
      <c r="E1492" s="145"/>
      <c r="F1492" s="146"/>
      <c r="G1492" s="70"/>
    </row>
    <row r="1493" spans="1:7" s="121" customFormat="1">
      <c r="A1493" s="372"/>
      <c r="B1493" s="360"/>
      <c r="C1493" s="360"/>
      <c r="D1493" s="360"/>
      <c r="E1493" s="360"/>
      <c r="F1493" s="360"/>
      <c r="G1493" s="124"/>
    </row>
    <row r="1494" spans="1:7" s="121" customFormat="1">
      <c r="A1494" s="361"/>
      <c r="B1494" s="362"/>
      <c r="C1494" s="362"/>
      <c r="D1494" s="362"/>
      <c r="E1494" s="362"/>
      <c r="F1494" s="362"/>
      <c r="G1494" s="363"/>
    </row>
    <row r="1495" spans="1:7">
      <c r="A1495" s="370"/>
      <c r="B1495" s="104"/>
      <c r="C1495" s="367"/>
      <c r="D1495" s="368"/>
      <c r="E1495" s="368"/>
      <c r="F1495" s="368"/>
      <c r="G1495" s="369"/>
    </row>
    <row r="1496" spans="1:7" s="121" customFormat="1">
      <c r="A1496" s="371"/>
      <c r="B1496" s="117"/>
      <c r="C1496" s="118"/>
      <c r="D1496" s="119"/>
      <c r="E1496" s="119"/>
      <c r="F1496" s="120"/>
      <c r="G1496" s="120"/>
    </row>
    <row r="1497" spans="1:7" s="114" customFormat="1">
      <c r="A1497" s="371"/>
      <c r="B1497" s="144"/>
      <c r="C1497" s="55"/>
      <c r="D1497" s="71"/>
      <c r="E1497" s="145"/>
      <c r="F1497" s="146"/>
      <c r="G1497" s="70"/>
    </row>
    <row r="1498" spans="1:7" s="114" customFormat="1">
      <c r="A1498" s="371"/>
      <c r="B1498" s="144"/>
      <c r="C1498" s="55"/>
      <c r="D1498" s="71"/>
      <c r="E1498" s="145"/>
      <c r="F1498" s="146"/>
      <c r="G1498" s="70"/>
    </row>
    <row r="1499" spans="1:7" s="114" customFormat="1">
      <c r="A1499" s="371"/>
      <c r="B1499" s="144"/>
      <c r="C1499" s="55"/>
      <c r="D1499" s="71"/>
      <c r="E1499" s="145"/>
      <c r="F1499" s="146"/>
      <c r="G1499" s="70"/>
    </row>
    <row r="1500" spans="1:7" s="114" customFormat="1">
      <c r="A1500" s="371"/>
      <c r="B1500" s="144"/>
      <c r="C1500" s="55"/>
      <c r="D1500" s="71"/>
      <c r="E1500" s="145"/>
      <c r="F1500" s="146"/>
      <c r="G1500" s="70"/>
    </row>
    <row r="1501" spans="1:7" s="114" customFormat="1">
      <c r="A1501" s="371"/>
      <c r="B1501" s="144"/>
      <c r="C1501" s="55"/>
      <c r="D1501" s="71"/>
      <c r="E1501" s="145"/>
      <c r="F1501" s="146"/>
      <c r="G1501" s="70"/>
    </row>
    <row r="1502" spans="1:7" s="121" customFormat="1">
      <c r="A1502" s="372"/>
      <c r="B1502" s="360"/>
      <c r="C1502" s="360"/>
      <c r="D1502" s="360"/>
      <c r="E1502" s="360"/>
      <c r="F1502" s="360"/>
      <c r="G1502" s="124"/>
    </row>
    <row r="1503" spans="1:7" s="121" customFormat="1">
      <c r="A1503" s="361"/>
      <c r="B1503" s="362"/>
      <c r="C1503" s="362"/>
      <c r="D1503" s="362"/>
      <c r="E1503" s="362"/>
      <c r="F1503" s="362"/>
      <c r="G1503" s="363"/>
    </row>
    <row r="1504" spans="1:7">
      <c r="A1504" s="364"/>
      <c r="B1504" s="100"/>
      <c r="C1504" s="367"/>
      <c r="D1504" s="368"/>
      <c r="E1504" s="368"/>
      <c r="F1504" s="368"/>
      <c r="G1504" s="369"/>
    </row>
    <row r="1505" spans="1:7" s="121" customFormat="1">
      <c r="A1505" s="365"/>
      <c r="B1505" s="117"/>
      <c r="C1505" s="118"/>
      <c r="D1505" s="119"/>
      <c r="E1505" s="119"/>
      <c r="F1505" s="120"/>
      <c r="G1505" s="120"/>
    </row>
    <row r="1506" spans="1:7" s="114" customFormat="1">
      <c r="A1506" s="365"/>
      <c r="B1506" s="144"/>
      <c r="C1506" s="55"/>
      <c r="D1506" s="71"/>
      <c r="E1506" s="162"/>
      <c r="F1506" s="163"/>
      <c r="G1506" s="70"/>
    </row>
    <row r="1507" spans="1:7" s="114" customFormat="1">
      <c r="A1507" s="365"/>
      <c r="B1507" s="144"/>
      <c r="C1507" s="55"/>
      <c r="D1507" s="71"/>
      <c r="E1507" s="162"/>
      <c r="F1507" s="163"/>
      <c r="G1507" s="70"/>
    </row>
    <row r="1508" spans="1:7" s="114" customFormat="1">
      <c r="A1508" s="365"/>
      <c r="B1508" s="144"/>
      <c r="C1508" s="55"/>
      <c r="D1508" s="71"/>
      <c r="E1508" s="162"/>
      <c r="F1508" s="163"/>
      <c r="G1508" s="70"/>
    </row>
    <row r="1509" spans="1:7" s="114" customFormat="1">
      <c r="A1509" s="365"/>
      <c r="B1509" s="144"/>
      <c r="C1509" s="55"/>
      <c r="D1509" s="71"/>
      <c r="E1509" s="162"/>
      <c r="F1509" s="163"/>
      <c r="G1509" s="70"/>
    </row>
    <row r="1510" spans="1:7" s="114" customFormat="1">
      <c r="A1510" s="365"/>
      <c r="B1510" s="144"/>
      <c r="C1510" s="55"/>
      <c r="D1510" s="71"/>
      <c r="E1510" s="162"/>
      <c r="F1510" s="163"/>
      <c r="G1510" s="70"/>
    </row>
    <row r="1511" spans="1:7" s="121" customFormat="1">
      <c r="A1511" s="366"/>
      <c r="B1511" s="360"/>
      <c r="C1511" s="360"/>
      <c r="D1511" s="360"/>
      <c r="E1511" s="360"/>
      <c r="F1511" s="360"/>
      <c r="G1511" s="124"/>
    </row>
    <row r="1512" spans="1:7" s="121" customFormat="1">
      <c r="A1512" s="361"/>
      <c r="B1512" s="362"/>
      <c r="C1512" s="362"/>
      <c r="D1512" s="362"/>
      <c r="E1512" s="362"/>
      <c r="F1512" s="362"/>
      <c r="G1512" s="363"/>
    </row>
    <row r="1513" spans="1:7">
      <c r="A1513" s="364"/>
      <c r="B1513" s="100"/>
      <c r="C1513" s="367"/>
      <c r="D1513" s="368"/>
      <c r="E1513" s="368"/>
      <c r="F1513" s="368"/>
      <c r="G1513" s="369"/>
    </row>
    <row r="1514" spans="1:7" s="121" customFormat="1">
      <c r="A1514" s="365"/>
      <c r="B1514" s="117"/>
      <c r="C1514" s="118"/>
      <c r="D1514" s="119"/>
      <c r="E1514" s="119"/>
      <c r="F1514" s="120"/>
      <c r="G1514" s="120"/>
    </row>
    <row r="1515" spans="1:7" s="114" customFormat="1">
      <c r="A1515" s="365"/>
      <c r="B1515" s="144"/>
      <c r="C1515" s="55"/>
      <c r="D1515" s="71"/>
      <c r="E1515" s="162"/>
      <c r="F1515" s="163"/>
      <c r="G1515" s="70"/>
    </row>
    <row r="1516" spans="1:7" s="114" customFormat="1">
      <c r="A1516" s="365"/>
      <c r="B1516" s="144"/>
      <c r="C1516" s="55"/>
      <c r="D1516" s="71"/>
      <c r="E1516" s="162"/>
      <c r="F1516" s="163"/>
      <c r="G1516" s="70"/>
    </row>
    <row r="1517" spans="1:7" s="114" customFormat="1">
      <c r="A1517" s="365"/>
      <c r="B1517" s="144"/>
      <c r="C1517" s="55"/>
      <c r="D1517" s="71"/>
      <c r="E1517" s="162"/>
      <c r="F1517" s="163"/>
      <c r="G1517" s="70"/>
    </row>
    <row r="1518" spans="1:7" s="114" customFormat="1">
      <c r="A1518" s="365"/>
      <c r="B1518" s="144"/>
      <c r="C1518" s="55"/>
      <c r="D1518" s="71"/>
      <c r="E1518" s="162"/>
      <c r="F1518" s="163"/>
      <c r="G1518" s="70"/>
    </row>
    <row r="1519" spans="1:7" s="114" customFormat="1">
      <c r="A1519" s="365"/>
      <c r="B1519" s="144"/>
      <c r="C1519" s="55"/>
      <c r="D1519" s="71"/>
      <c r="E1519" s="162"/>
      <c r="F1519" s="163"/>
      <c r="G1519" s="70"/>
    </row>
    <row r="1520" spans="1:7" s="121" customFormat="1">
      <c r="A1520" s="366"/>
      <c r="B1520" s="360"/>
      <c r="C1520" s="360"/>
      <c r="D1520" s="360"/>
      <c r="E1520" s="360"/>
      <c r="F1520" s="360"/>
      <c r="G1520" s="124"/>
    </row>
    <row r="1521" spans="1:7" s="121" customFormat="1">
      <c r="A1521" s="361"/>
      <c r="B1521" s="362"/>
      <c r="C1521" s="362"/>
      <c r="D1521" s="362"/>
      <c r="E1521" s="362"/>
      <c r="F1521" s="362"/>
      <c r="G1521" s="363"/>
    </row>
    <row r="1522" spans="1:7" ht="32.25" customHeight="1">
      <c r="A1522" s="370"/>
      <c r="B1522" s="104"/>
      <c r="C1522" s="367"/>
      <c r="D1522" s="368"/>
      <c r="E1522" s="368"/>
      <c r="F1522" s="368"/>
      <c r="G1522" s="369"/>
    </row>
    <row r="1523" spans="1:7" s="121" customFormat="1">
      <c r="A1523" s="371"/>
      <c r="B1523" s="117"/>
      <c r="C1523" s="118"/>
      <c r="D1523" s="119"/>
      <c r="E1523" s="119"/>
      <c r="F1523" s="120"/>
      <c r="G1523" s="120"/>
    </row>
    <row r="1524" spans="1:7" s="114" customFormat="1">
      <c r="A1524" s="371"/>
      <c r="B1524" s="144"/>
      <c r="C1524" s="55"/>
      <c r="D1524" s="71"/>
      <c r="E1524" s="162"/>
      <c r="F1524" s="163"/>
      <c r="G1524" s="70"/>
    </row>
    <row r="1525" spans="1:7" s="114" customFormat="1">
      <c r="A1525" s="371"/>
      <c r="B1525" s="144"/>
      <c r="C1525" s="55"/>
      <c r="D1525" s="71"/>
      <c r="E1525" s="162"/>
      <c r="F1525" s="163"/>
      <c r="G1525" s="70"/>
    </row>
    <row r="1526" spans="1:7" s="114" customFormat="1">
      <c r="A1526" s="371"/>
      <c r="B1526" s="144"/>
      <c r="C1526" s="55"/>
      <c r="D1526" s="71"/>
      <c r="E1526" s="162"/>
      <c r="F1526" s="163"/>
      <c r="G1526" s="70"/>
    </row>
    <row r="1527" spans="1:7" s="114" customFormat="1">
      <c r="A1527" s="371"/>
      <c r="B1527" s="144"/>
      <c r="C1527" s="55"/>
      <c r="D1527" s="71"/>
      <c r="E1527" s="162"/>
      <c r="F1527" s="163"/>
      <c r="G1527" s="70"/>
    </row>
    <row r="1528" spans="1:7" s="114" customFormat="1">
      <c r="A1528" s="371"/>
      <c r="B1528" s="144"/>
      <c r="C1528" s="55"/>
      <c r="D1528" s="71"/>
      <c r="E1528" s="162"/>
      <c r="F1528" s="163"/>
      <c r="G1528" s="57"/>
    </row>
    <row r="1529" spans="1:7" s="121" customFormat="1">
      <c r="A1529" s="372"/>
      <c r="B1529" s="360"/>
      <c r="C1529" s="360"/>
      <c r="D1529" s="360"/>
      <c r="E1529" s="360"/>
      <c r="F1529" s="360"/>
      <c r="G1529" s="124"/>
    </row>
    <row r="1530" spans="1:7" s="121" customFormat="1">
      <c r="A1530" s="361"/>
      <c r="B1530" s="362"/>
      <c r="C1530" s="362"/>
      <c r="D1530" s="362"/>
      <c r="E1530" s="362"/>
      <c r="F1530" s="362"/>
      <c r="G1530" s="363"/>
    </row>
    <row r="1531" spans="1:7" ht="32.25" customHeight="1">
      <c r="A1531" s="370"/>
      <c r="B1531" s="104"/>
      <c r="C1531" s="367"/>
      <c r="D1531" s="368"/>
      <c r="E1531" s="368"/>
      <c r="F1531" s="368"/>
      <c r="G1531" s="369"/>
    </row>
    <row r="1532" spans="1:7" s="121" customFormat="1">
      <c r="A1532" s="371"/>
      <c r="B1532" s="117"/>
      <c r="C1532" s="118"/>
      <c r="D1532" s="119"/>
      <c r="E1532" s="119"/>
      <c r="F1532" s="120"/>
      <c r="G1532" s="120"/>
    </row>
    <row r="1533" spans="1:7" s="114" customFormat="1">
      <c r="A1533" s="371"/>
      <c r="B1533" s="144"/>
      <c r="C1533" s="55"/>
      <c r="D1533" s="71"/>
      <c r="E1533" s="162"/>
      <c r="F1533" s="163"/>
      <c r="G1533" s="70"/>
    </row>
    <row r="1534" spans="1:7" s="114" customFormat="1">
      <c r="A1534" s="371"/>
      <c r="B1534" s="144"/>
      <c r="C1534" s="55"/>
      <c r="D1534" s="71"/>
      <c r="E1534" s="162"/>
      <c r="F1534" s="163"/>
      <c r="G1534" s="70"/>
    </row>
    <row r="1535" spans="1:7" s="114" customFormat="1">
      <c r="A1535" s="371"/>
      <c r="B1535" s="144"/>
      <c r="C1535" s="55"/>
      <c r="D1535" s="71"/>
      <c r="E1535" s="162"/>
      <c r="F1535" s="163"/>
      <c r="G1535" s="70"/>
    </row>
    <row r="1536" spans="1:7" s="114" customFormat="1">
      <c r="A1536" s="371"/>
      <c r="B1536" s="144"/>
      <c r="C1536" s="55"/>
      <c r="D1536" s="71"/>
      <c r="E1536" s="162"/>
      <c r="F1536" s="163"/>
      <c r="G1536" s="70"/>
    </row>
    <row r="1537" spans="1:7" s="114" customFormat="1">
      <c r="A1537" s="371"/>
      <c r="B1537" s="144"/>
      <c r="C1537" s="55"/>
      <c r="D1537" s="71"/>
      <c r="E1537" s="162"/>
      <c r="F1537" s="163"/>
      <c r="G1537" s="57"/>
    </row>
    <row r="1538" spans="1:7" s="121" customFormat="1">
      <c r="A1538" s="372"/>
      <c r="B1538" s="360"/>
      <c r="C1538" s="360"/>
      <c r="D1538" s="360"/>
      <c r="E1538" s="360"/>
      <c r="F1538" s="360"/>
      <c r="G1538" s="124"/>
    </row>
    <row r="1539" spans="1:7" s="121" customFormat="1">
      <c r="A1539" s="361"/>
      <c r="B1539" s="362"/>
      <c r="C1539" s="362"/>
      <c r="D1539" s="362"/>
      <c r="E1539" s="362"/>
      <c r="F1539" s="362"/>
      <c r="G1539" s="363"/>
    </row>
    <row r="1540" spans="1:7" ht="32.25" customHeight="1">
      <c r="A1540" s="370"/>
      <c r="B1540" s="104"/>
      <c r="C1540" s="367"/>
      <c r="D1540" s="368"/>
      <c r="E1540" s="368"/>
      <c r="F1540" s="368"/>
      <c r="G1540" s="369"/>
    </row>
    <row r="1541" spans="1:7" s="121" customFormat="1">
      <c r="A1541" s="371"/>
      <c r="B1541" s="117"/>
      <c r="C1541" s="118"/>
      <c r="D1541" s="119"/>
      <c r="E1541" s="119"/>
      <c r="F1541" s="120"/>
      <c r="G1541" s="120"/>
    </row>
    <row r="1542" spans="1:7" s="114" customFormat="1">
      <c r="A1542" s="371"/>
      <c r="B1542" s="144"/>
      <c r="C1542" s="55"/>
      <c r="D1542" s="71"/>
      <c r="E1542" s="162"/>
      <c r="F1542" s="163"/>
      <c r="G1542" s="70"/>
    </row>
    <row r="1543" spans="1:7" s="114" customFormat="1">
      <c r="A1543" s="371"/>
      <c r="B1543" s="144"/>
      <c r="C1543" s="55"/>
      <c r="D1543" s="71"/>
      <c r="E1543" s="162"/>
      <c r="F1543" s="163"/>
      <c r="G1543" s="70"/>
    </row>
    <row r="1544" spans="1:7" s="114" customFormat="1">
      <c r="A1544" s="371"/>
      <c r="B1544" s="144"/>
      <c r="C1544" s="55"/>
      <c r="D1544" s="71"/>
      <c r="E1544" s="162"/>
      <c r="F1544" s="163"/>
      <c r="G1544" s="70"/>
    </row>
    <row r="1545" spans="1:7" s="114" customFormat="1">
      <c r="A1545" s="371"/>
      <c r="B1545" s="144"/>
      <c r="C1545" s="55"/>
      <c r="D1545" s="71"/>
      <c r="E1545" s="162"/>
      <c r="F1545" s="163"/>
      <c r="G1545" s="70"/>
    </row>
    <row r="1546" spans="1:7" s="114" customFormat="1">
      <c r="A1546" s="371"/>
      <c r="B1546" s="144"/>
      <c r="C1546" s="55"/>
      <c r="D1546" s="71"/>
      <c r="E1546" s="162"/>
      <c r="F1546" s="163"/>
      <c r="G1546" s="57"/>
    </row>
    <row r="1547" spans="1:7" s="121" customFormat="1">
      <c r="A1547" s="372"/>
      <c r="B1547" s="360"/>
      <c r="C1547" s="360"/>
      <c r="D1547" s="360"/>
      <c r="E1547" s="360"/>
      <c r="F1547" s="360"/>
      <c r="G1547" s="124"/>
    </row>
    <row r="1548" spans="1:7" s="121" customFormat="1">
      <c r="A1548" s="361"/>
      <c r="B1548" s="362"/>
      <c r="C1548" s="362"/>
      <c r="D1548" s="362"/>
      <c r="E1548" s="362"/>
      <c r="F1548" s="362"/>
      <c r="G1548" s="363"/>
    </row>
    <row r="1549" spans="1:7">
      <c r="A1549" s="370"/>
      <c r="B1549" s="104"/>
      <c r="C1549" s="367"/>
      <c r="D1549" s="368"/>
      <c r="E1549" s="368"/>
      <c r="F1549" s="368"/>
      <c r="G1549" s="369"/>
    </row>
    <row r="1550" spans="1:7" s="121" customFormat="1">
      <c r="A1550" s="371"/>
      <c r="B1550" s="117"/>
      <c r="C1550" s="118"/>
      <c r="D1550" s="119"/>
      <c r="E1550" s="119"/>
      <c r="F1550" s="120"/>
      <c r="G1550" s="120"/>
    </row>
    <row r="1551" spans="1:7" s="114" customFormat="1">
      <c r="A1551" s="371"/>
      <c r="B1551" s="144"/>
      <c r="C1551" s="55"/>
      <c r="D1551" s="71"/>
      <c r="E1551" s="162"/>
      <c r="F1551" s="163"/>
      <c r="G1551" s="70"/>
    </row>
    <row r="1552" spans="1:7" s="114" customFormat="1">
      <c r="A1552" s="371"/>
      <c r="B1552" s="144"/>
      <c r="C1552" s="55"/>
      <c r="D1552" s="71"/>
      <c r="E1552" s="162"/>
      <c r="F1552" s="163"/>
      <c r="G1552" s="70"/>
    </row>
    <row r="1553" spans="1:7" s="114" customFormat="1">
      <c r="A1553" s="371"/>
      <c r="B1553" s="144"/>
      <c r="C1553" s="55"/>
      <c r="D1553" s="71"/>
      <c r="E1553" s="162"/>
      <c r="F1553" s="163"/>
      <c r="G1553" s="70"/>
    </row>
    <row r="1554" spans="1:7" s="114" customFormat="1">
      <c r="A1554" s="371"/>
      <c r="B1554" s="144"/>
      <c r="C1554" s="55"/>
      <c r="D1554" s="71"/>
      <c r="E1554" s="162"/>
      <c r="F1554" s="163"/>
      <c r="G1554" s="70"/>
    </row>
    <row r="1555" spans="1:7" s="114" customFormat="1">
      <c r="A1555" s="371"/>
      <c r="B1555" s="144"/>
      <c r="C1555" s="55"/>
      <c r="D1555" s="71"/>
      <c r="E1555" s="162"/>
      <c r="F1555" s="163"/>
      <c r="G1555" s="57"/>
    </row>
    <row r="1556" spans="1:7" s="121" customFormat="1">
      <c r="A1556" s="372"/>
      <c r="B1556" s="360"/>
      <c r="C1556" s="360"/>
      <c r="D1556" s="360"/>
      <c r="E1556" s="360"/>
      <c r="F1556" s="360"/>
      <c r="G1556" s="124"/>
    </row>
    <row r="1557" spans="1:7" s="121" customFormat="1">
      <c r="A1557" s="361"/>
      <c r="B1557" s="362"/>
      <c r="C1557" s="362"/>
      <c r="D1557" s="362"/>
      <c r="E1557" s="362"/>
      <c r="F1557" s="362"/>
      <c r="G1557" s="363"/>
    </row>
    <row r="1558" spans="1:7">
      <c r="A1558" s="370"/>
      <c r="B1558" s="104"/>
      <c r="C1558" s="367"/>
      <c r="D1558" s="368"/>
      <c r="E1558" s="368"/>
      <c r="F1558" s="368"/>
      <c r="G1558" s="369"/>
    </row>
    <row r="1559" spans="1:7" s="121" customFormat="1">
      <c r="A1559" s="371"/>
      <c r="B1559" s="117"/>
      <c r="C1559" s="118"/>
      <c r="D1559" s="119"/>
      <c r="E1559" s="119"/>
      <c r="F1559" s="120"/>
      <c r="G1559" s="120"/>
    </row>
    <row r="1560" spans="1:7" s="114" customFormat="1">
      <c r="A1560" s="371"/>
      <c r="B1560" s="144"/>
      <c r="C1560" s="55"/>
      <c r="D1560" s="71"/>
      <c r="E1560" s="162"/>
      <c r="F1560" s="163"/>
      <c r="G1560" s="70"/>
    </row>
    <row r="1561" spans="1:7" s="114" customFormat="1">
      <c r="A1561" s="371"/>
      <c r="B1561" s="144"/>
      <c r="C1561" s="55"/>
      <c r="D1561" s="71"/>
      <c r="E1561" s="162"/>
      <c r="F1561" s="163"/>
      <c r="G1561" s="70"/>
    </row>
    <row r="1562" spans="1:7" s="114" customFormat="1">
      <c r="A1562" s="371"/>
      <c r="B1562" s="144"/>
      <c r="C1562" s="55"/>
      <c r="D1562" s="71"/>
      <c r="E1562" s="162"/>
      <c r="F1562" s="163"/>
      <c r="G1562" s="70"/>
    </row>
    <row r="1563" spans="1:7" s="114" customFormat="1">
      <c r="A1563" s="371"/>
      <c r="B1563" s="144"/>
      <c r="C1563" s="55"/>
      <c r="D1563" s="71"/>
      <c r="E1563" s="162"/>
      <c r="F1563" s="163"/>
      <c r="G1563" s="70"/>
    </row>
    <row r="1564" spans="1:7" s="114" customFormat="1">
      <c r="A1564" s="371"/>
      <c r="B1564" s="144"/>
      <c r="C1564" s="55"/>
      <c r="D1564" s="71"/>
      <c r="E1564" s="162"/>
      <c r="F1564" s="163"/>
      <c r="G1564" s="57"/>
    </row>
    <row r="1565" spans="1:7" s="121" customFormat="1">
      <c r="A1565" s="372"/>
      <c r="B1565" s="360"/>
      <c r="C1565" s="360"/>
      <c r="D1565" s="360"/>
      <c r="E1565" s="360"/>
      <c r="F1565" s="360"/>
      <c r="G1565" s="124"/>
    </row>
    <row r="1566" spans="1:7" s="121" customFormat="1">
      <c r="A1566" s="361"/>
      <c r="B1566" s="362"/>
      <c r="C1566" s="362"/>
      <c r="D1566" s="362"/>
      <c r="E1566" s="362"/>
      <c r="F1566" s="362"/>
      <c r="G1566" s="363"/>
    </row>
    <row r="1567" spans="1:7">
      <c r="A1567" s="370"/>
      <c r="B1567" s="104"/>
      <c r="C1567" s="367"/>
      <c r="D1567" s="368"/>
      <c r="E1567" s="368"/>
      <c r="F1567" s="368"/>
      <c r="G1567" s="369"/>
    </row>
    <row r="1568" spans="1:7" s="121" customFormat="1">
      <c r="A1568" s="371"/>
      <c r="B1568" s="117"/>
      <c r="C1568" s="118"/>
      <c r="D1568" s="119"/>
      <c r="E1568" s="119"/>
      <c r="F1568" s="120"/>
      <c r="G1568" s="120"/>
    </row>
    <row r="1569" spans="1:7" s="114" customFormat="1">
      <c r="A1569" s="371"/>
      <c r="B1569" s="144"/>
      <c r="C1569" s="55"/>
      <c r="D1569" s="71"/>
      <c r="E1569" s="145"/>
      <c r="F1569" s="146"/>
      <c r="G1569" s="70"/>
    </row>
    <row r="1570" spans="1:7" s="114" customFormat="1">
      <c r="A1570" s="371"/>
      <c r="B1570" s="144"/>
      <c r="C1570" s="55"/>
      <c r="D1570" s="71"/>
      <c r="E1570" s="145"/>
      <c r="F1570" s="146"/>
      <c r="G1570" s="70"/>
    </row>
    <row r="1571" spans="1:7" s="114" customFormat="1">
      <c r="A1571" s="371"/>
      <c r="B1571" s="144"/>
      <c r="C1571" s="55"/>
      <c r="D1571" s="71"/>
      <c r="E1571" s="145"/>
      <c r="F1571" s="146"/>
      <c r="G1571" s="70"/>
    </row>
    <row r="1572" spans="1:7" s="114" customFormat="1">
      <c r="A1572" s="371"/>
      <c r="B1572" s="144"/>
      <c r="C1572" s="55"/>
      <c r="D1572" s="71"/>
      <c r="E1572" s="145"/>
      <c r="F1572" s="146"/>
      <c r="G1572" s="70"/>
    </row>
    <row r="1573" spans="1:7" s="114" customFormat="1">
      <c r="A1573" s="371"/>
      <c r="B1573" s="144"/>
      <c r="C1573" s="55"/>
      <c r="D1573" s="71"/>
      <c r="E1573" s="145"/>
      <c r="F1573" s="146"/>
      <c r="G1573" s="70"/>
    </row>
    <row r="1574" spans="1:7" s="114" customFormat="1">
      <c r="A1574" s="371"/>
      <c r="B1574" s="144"/>
      <c r="C1574" s="55"/>
      <c r="D1574" s="71"/>
      <c r="E1574" s="145"/>
      <c r="F1574" s="146"/>
      <c r="G1574" s="70"/>
    </row>
    <row r="1575" spans="1:7" s="114" customFormat="1">
      <c r="A1575" s="371"/>
      <c r="B1575" s="144"/>
      <c r="C1575" s="55"/>
      <c r="D1575" s="71"/>
      <c r="E1575" s="145"/>
      <c r="F1575" s="146"/>
      <c r="G1575" s="70"/>
    </row>
    <row r="1576" spans="1:7" s="121" customFormat="1">
      <c r="A1576" s="372"/>
      <c r="B1576" s="360"/>
      <c r="C1576" s="360"/>
      <c r="D1576" s="360"/>
      <c r="E1576" s="360"/>
      <c r="F1576" s="360"/>
      <c r="G1576" s="124"/>
    </row>
    <row r="1577" spans="1:7" s="121" customFormat="1">
      <c r="A1577" s="361"/>
      <c r="B1577" s="362"/>
      <c r="C1577" s="362"/>
      <c r="D1577" s="362"/>
      <c r="E1577" s="362"/>
      <c r="F1577" s="362"/>
      <c r="G1577" s="363"/>
    </row>
    <row r="1578" spans="1:7" s="170" customFormat="1">
      <c r="A1578" s="105"/>
      <c r="B1578" s="382"/>
      <c r="C1578" s="383"/>
      <c r="D1578" s="383"/>
      <c r="E1578" s="383"/>
      <c r="F1578" s="383"/>
      <c r="G1578" s="384"/>
    </row>
    <row r="1579" spans="1:7" ht="32.25" customHeight="1">
      <c r="A1579" s="370"/>
      <c r="B1579" s="104"/>
      <c r="C1579" s="367"/>
      <c r="D1579" s="368"/>
      <c r="E1579" s="368"/>
      <c r="F1579" s="368"/>
      <c r="G1579" s="369"/>
    </row>
    <row r="1580" spans="1:7" s="121" customFormat="1">
      <c r="A1580" s="371"/>
      <c r="B1580" s="117"/>
      <c r="C1580" s="118"/>
      <c r="D1580" s="119"/>
      <c r="E1580" s="119"/>
      <c r="F1580" s="120"/>
      <c r="G1580" s="120"/>
    </row>
    <row r="1581" spans="1:7" s="114" customFormat="1">
      <c r="A1581" s="371"/>
      <c r="B1581" s="144"/>
      <c r="C1581" s="55"/>
      <c r="D1581" s="71"/>
      <c r="E1581" s="145"/>
      <c r="F1581" s="146"/>
      <c r="G1581" s="70"/>
    </row>
    <row r="1582" spans="1:7" s="114" customFormat="1">
      <c r="A1582" s="371"/>
      <c r="B1582" s="144"/>
      <c r="C1582" s="55"/>
      <c r="D1582" s="71"/>
      <c r="E1582" s="145"/>
      <c r="F1582" s="146"/>
      <c r="G1582" s="70"/>
    </row>
    <row r="1583" spans="1:7" s="114" customFormat="1">
      <c r="A1583" s="371"/>
      <c r="B1583" s="144"/>
      <c r="C1583" s="55"/>
      <c r="D1583" s="71"/>
      <c r="E1583" s="145"/>
      <c r="F1583" s="146"/>
      <c r="G1583" s="70"/>
    </row>
    <row r="1584" spans="1:7" s="114" customFormat="1">
      <c r="A1584" s="371"/>
      <c r="B1584" s="144"/>
      <c r="C1584" s="55"/>
      <c r="D1584" s="71"/>
      <c r="E1584" s="145"/>
      <c r="F1584" s="146"/>
      <c r="G1584" s="70"/>
    </row>
    <row r="1585" spans="1:7" s="114" customFormat="1">
      <c r="A1585" s="371"/>
      <c r="B1585" s="144"/>
      <c r="C1585" s="55"/>
      <c r="D1585" s="71"/>
      <c r="E1585" s="145"/>
      <c r="F1585" s="146"/>
      <c r="G1585" s="70"/>
    </row>
    <row r="1586" spans="1:7" s="114" customFormat="1">
      <c r="A1586" s="371"/>
      <c r="B1586" s="144"/>
      <c r="C1586" s="55"/>
      <c r="D1586" s="71"/>
      <c r="E1586" s="145"/>
      <c r="F1586" s="146"/>
      <c r="G1586" s="70"/>
    </row>
    <row r="1587" spans="1:7" s="121" customFormat="1">
      <c r="A1587" s="372"/>
      <c r="B1587" s="360"/>
      <c r="C1587" s="360"/>
      <c r="D1587" s="360"/>
      <c r="E1587" s="360"/>
      <c r="F1587" s="360"/>
      <c r="G1587" s="124"/>
    </row>
    <row r="1588" spans="1:7" s="121" customFormat="1">
      <c r="A1588" s="361"/>
      <c r="B1588" s="362"/>
      <c r="C1588" s="362"/>
      <c r="D1588" s="362"/>
      <c r="E1588" s="362"/>
      <c r="F1588" s="362"/>
      <c r="G1588" s="363"/>
    </row>
    <row r="1589" spans="1:7" ht="32.25" customHeight="1">
      <c r="A1589" s="370"/>
      <c r="B1589" s="104"/>
      <c r="C1589" s="367"/>
      <c r="D1589" s="368"/>
      <c r="E1589" s="368"/>
      <c r="F1589" s="368"/>
      <c r="G1589" s="369"/>
    </row>
    <row r="1590" spans="1:7" s="121" customFormat="1">
      <c r="A1590" s="371"/>
      <c r="B1590" s="117"/>
      <c r="C1590" s="118"/>
      <c r="D1590" s="119"/>
      <c r="E1590" s="119"/>
      <c r="F1590" s="103"/>
      <c r="G1590" s="103"/>
    </row>
    <row r="1591" spans="1:7" s="114" customFormat="1">
      <c r="A1591" s="371"/>
      <c r="B1591" s="144"/>
      <c r="C1591" s="55"/>
      <c r="D1591" s="71"/>
      <c r="E1591" s="145"/>
      <c r="F1591" s="146"/>
      <c r="G1591" s="70"/>
    </row>
    <row r="1592" spans="1:7" s="114" customFormat="1">
      <c r="A1592" s="371"/>
      <c r="B1592" s="144"/>
      <c r="C1592" s="55"/>
      <c r="D1592" s="71"/>
      <c r="E1592" s="145"/>
      <c r="F1592" s="146"/>
      <c r="G1592" s="70"/>
    </row>
    <row r="1593" spans="1:7" s="114" customFormat="1">
      <c r="A1593" s="371"/>
      <c r="B1593" s="144"/>
      <c r="C1593" s="55"/>
      <c r="D1593" s="71"/>
      <c r="E1593" s="145"/>
      <c r="F1593" s="146"/>
      <c r="G1593" s="70"/>
    </row>
    <row r="1594" spans="1:7" s="114" customFormat="1">
      <c r="A1594" s="371"/>
      <c r="B1594" s="144"/>
      <c r="C1594" s="55"/>
      <c r="D1594" s="71"/>
      <c r="E1594" s="145"/>
      <c r="F1594" s="146"/>
      <c r="G1594" s="70"/>
    </row>
    <row r="1595" spans="1:7" s="114" customFormat="1">
      <c r="A1595" s="371"/>
      <c r="B1595" s="144"/>
      <c r="C1595" s="55"/>
      <c r="D1595" s="71"/>
      <c r="E1595" s="145"/>
      <c r="F1595" s="146"/>
      <c r="G1595" s="70"/>
    </row>
    <row r="1596" spans="1:7" s="114" customFormat="1">
      <c r="A1596" s="371"/>
      <c r="B1596" s="144"/>
      <c r="C1596" s="55"/>
      <c r="D1596" s="71"/>
      <c r="E1596" s="145"/>
      <c r="F1596" s="146"/>
      <c r="G1596" s="70"/>
    </row>
    <row r="1597" spans="1:7" s="114" customFormat="1">
      <c r="A1597" s="371"/>
      <c r="B1597" s="144"/>
      <c r="C1597" s="55"/>
      <c r="D1597" s="71"/>
      <c r="E1597" s="145"/>
      <c r="F1597" s="146"/>
      <c r="G1597" s="70"/>
    </row>
    <row r="1598" spans="1:7" s="114" customFormat="1">
      <c r="A1598" s="371"/>
      <c r="B1598" s="144"/>
      <c r="C1598" s="55"/>
      <c r="D1598" s="71"/>
      <c r="E1598" s="145"/>
      <c r="F1598" s="146"/>
      <c r="G1598" s="70"/>
    </row>
    <row r="1599" spans="1:7" s="114" customFormat="1">
      <c r="A1599" s="371"/>
      <c r="B1599" s="144"/>
      <c r="C1599" s="55"/>
      <c r="D1599" s="71"/>
      <c r="E1599" s="145"/>
      <c r="F1599" s="146"/>
      <c r="G1599" s="70"/>
    </row>
    <row r="1600" spans="1:7" s="114" customFormat="1">
      <c r="A1600" s="371"/>
      <c r="B1600" s="144"/>
      <c r="C1600" s="55"/>
      <c r="D1600" s="71"/>
      <c r="E1600" s="145"/>
      <c r="F1600" s="146"/>
      <c r="G1600" s="70"/>
    </row>
    <row r="1601" spans="1:7" s="114" customFormat="1">
      <c r="A1601" s="371"/>
      <c r="B1601" s="144"/>
      <c r="C1601" s="55"/>
      <c r="D1601" s="71"/>
      <c r="E1601" s="145"/>
      <c r="F1601" s="146"/>
      <c r="G1601" s="70"/>
    </row>
    <row r="1602" spans="1:7" s="121" customFormat="1">
      <c r="A1602" s="372"/>
      <c r="B1602" s="360"/>
      <c r="C1602" s="360"/>
      <c r="D1602" s="360"/>
      <c r="E1602" s="360"/>
      <c r="F1602" s="360"/>
      <c r="G1602" s="124"/>
    </row>
    <row r="1603" spans="1:7" s="121" customFormat="1">
      <c r="A1603" s="361"/>
      <c r="B1603" s="362"/>
      <c r="C1603" s="362"/>
      <c r="D1603" s="362"/>
      <c r="E1603" s="362"/>
      <c r="F1603" s="362"/>
      <c r="G1603" s="363"/>
    </row>
    <row r="1604" spans="1:7" ht="32.25" customHeight="1">
      <c r="A1604" s="370"/>
      <c r="B1604" s="98"/>
      <c r="C1604" s="367"/>
      <c r="D1604" s="368"/>
      <c r="E1604" s="368"/>
      <c r="F1604" s="368"/>
      <c r="G1604" s="369"/>
    </row>
    <row r="1605" spans="1:7" s="121" customFormat="1">
      <c r="A1605" s="371"/>
      <c r="B1605" s="117"/>
      <c r="C1605" s="118"/>
      <c r="D1605" s="119"/>
      <c r="E1605" s="119"/>
      <c r="F1605" s="120"/>
      <c r="G1605" s="120"/>
    </row>
    <row r="1606" spans="1:7" s="114" customFormat="1">
      <c r="A1606" s="371"/>
      <c r="B1606" s="140"/>
      <c r="C1606" s="164"/>
      <c r="D1606" s="140"/>
      <c r="E1606" s="165"/>
      <c r="F1606" s="77"/>
      <c r="G1606" s="77"/>
    </row>
    <row r="1607" spans="1:7" s="114" customFormat="1">
      <c r="A1607" s="371"/>
      <c r="B1607" s="140"/>
      <c r="C1607" s="164"/>
      <c r="D1607" s="140"/>
      <c r="E1607" s="165"/>
      <c r="F1607" s="77"/>
      <c r="G1607" s="77"/>
    </row>
    <row r="1608" spans="1:7" s="114" customFormat="1">
      <c r="A1608" s="371"/>
      <c r="B1608" s="140"/>
      <c r="C1608" s="164"/>
      <c r="D1608" s="140"/>
      <c r="E1608" s="165"/>
      <c r="F1608" s="77"/>
      <c r="G1608" s="77"/>
    </row>
    <row r="1609" spans="1:7" s="121" customFormat="1">
      <c r="A1609" s="372"/>
      <c r="B1609" s="360"/>
      <c r="C1609" s="360"/>
      <c r="D1609" s="360"/>
      <c r="E1609" s="360"/>
      <c r="F1609" s="360"/>
      <c r="G1609" s="124"/>
    </row>
    <row r="1610" spans="1:7" s="121" customFormat="1">
      <c r="A1610" s="361"/>
      <c r="B1610" s="362"/>
      <c r="C1610" s="362"/>
      <c r="D1610" s="362"/>
      <c r="E1610" s="362"/>
      <c r="F1610" s="362"/>
      <c r="G1610" s="363"/>
    </row>
    <row r="1611" spans="1:7" ht="32.25" customHeight="1">
      <c r="A1611" s="370"/>
      <c r="B1611" s="104"/>
      <c r="C1611" s="367"/>
      <c r="D1611" s="368"/>
      <c r="E1611" s="368"/>
      <c r="F1611" s="368"/>
      <c r="G1611" s="369"/>
    </row>
    <row r="1612" spans="1:7" s="121" customFormat="1">
      <c r="A1612" s="371"/>
      <c r="B1612" s="117"/>
      <c r="C1612" s="118"/>
      <c r="D1612" s="119"/>
      <c r="E1612" s="119"/>
      <c r="F1612" s="120"/>
      <c r="G1612" s="120"/>
    </row>
    <row r="1613" spans="1:7" s="114" customFormat="1">
      <c r="A1613" s="371"/>
      <c r="B1613" s="144"/>
      <c r="C1613" s="55"/>
      <c r="D1613" s="71"/>
      <c r="E1613" s="145"/>
      <c r="F1613" s="146"/>
      <c r="G1613" s="70"/>
    </row>
    <row r="1614" spans="1:7" s="114" customFormat="1">
      <c r="A1614" s="371"/>
      <c r="B1614" s="144"/>
      <c r="C1614" s="55"/>
      <c r="D1614" s="71"/>
      <c r="E1614" s="145"/>
      <c r="F1614" s="146"/>
      <c r="G1614" s="70"/>
    </row>
    <row r="1615" spans="1:7" s="121" customFormat="1">
      <c r="A1615" s="372"/>
      <c r="B1615" s="360"/>
      <c r="C1615" s="360"/>
      <c r="D1615" s="360"/>
      <c r="E1615" s="360"/>
      <c r="F1615" s="360"/>
      <c r="G1615" s="124"/>
    </row>
    <row r="1616" spans="1:7" s="121" customFormat="1">
      <c r="A1616" s="361"/>
      <c r="B1616" s="362"/>
      <c r="C1616" s="362"/>
      <c r="D1616" s="362"/>
      <c r="E1616" s="362"/>
      <c r="F1616" s="362"/>
      <c r="G1616" s="363"/>
    </row>
    <row r="1617" spans="1:7" ht="32.25" customHeight="1">
      <c r="A1617" s="370"/>
      <c r="B1617" s="104"/>
      <c r="C1617" s="367"/>
      <c r="D1617" s="368"/>
      <c r="E1617" s="368"/>
      <c r="F1617" s="368"/>
      <c r="G1617" s="369"/>
    </row>
    <row r="1618" spans="1:7" s="121" customFormat="1">
      <c r="A1618" s="371"/>
      <c r="B1618" s="117"/>
      <c r="C1618" s="118"/>
      <c r="D1618" s="119"/>
      <c r="E1618" s="119"/>
      <c r="F1618" s="103"/>
      <c r="G1618" s="103"/>
    </row>
    <row r="1619" spans="1:7" s="114" customFormat="1">
      <c r="A1619" s="371"/>
      <c r="B1619" s="144"/>
      <c r="C1619" s="55"/>
      <c r="D1619" s="71"/>
      <c r="E1619" s="162"/>
      <c r="F1619" s="163"/>
      <c r="G1619" s="70"/>
    </row>
    <row r="1620" spans="1:7" s="114" customFormat="1">
      <c r="A1620" s="371"/>
      <c r="B1620" s="144"/>
      <c r="C1620" s="55"/>
      <c r="D1620" s="71"/>
      <c r="E1620" s="162"/>
      <c r="F1620" s="163"/>
      <c r="G1620" s="70"/>
    </row>
    <row r="1621" spans="1:7" s="114" customFormat="1">
      <c r="A1621" s="371"/>
      <c r="B1621" s="144"/>
      <c r="C1621" s="55"/>
      <c r="D1621" s="71"/>
      <c r="E1621" s="162"/>
      <c r="F1621" s="163"/>
      <c r="G1621" s="70"/>
    </row>
    <row r="1622" spans="1:7" s="121" customFormat="1">
      <c r="A1622" s="372"/>
      <c r="B1622" s="360"/>
      <c r="C1622" s="360"/>
      <c r="D1622" s="360"/>
      <c r="E1622" s="360"/>
      <c r="F1622" s="360"/>
      <c r="G1622" s="124"/>
    </row>
    <row r="1623" spans="1:7" s="121" customFormat="1">
      <c r="A1623" s="361"/>
      <c r="B1623" s="362"/>
      <c r="C1623" s="362"/>
      <c r="D1623" s="362"/>
      <c r="E1623" s="362"/>
      <c r="F1623" s="362"/>
      <c r="G1623" s="363"/>
    </row>
    <row r="1624" spans="1:7" ht="32.25" customHeight="1">
      <c r="A1624" s="364"/>
      <c r="B1624" s="100"/>
      <c r="C1624" s="367"/>
      <c r="D1624" s="368"/>
      <c r="E1624" s="368"/>
      <c r="F1624" s="368"/>
      <c r="G1624" s="369"/>
    </row>
    <row r="1625" spans="1:7" s="121" customFormat="1">
      <c r="A1625" s="365"/>
      <c r="B1625" s="117"/>
      <c r="C1625" s="118"/>
      <c r="D1625" s="119"/>
      <c r="E1625" s="119"/>
      <c r="F1625" s="103"/>
      <c r="G1625" s="103"/>
    </row>
    <row r="1626" spans="1:7" s="114" customFormat="1">
      <c r="A1626" s="365"/>
      <c r="B1626" s="140"/>
      <c r="C1626" s="256"/>
      <c r="D1626" s="198"/>
      <c r="E1626" s="202"/>
      <c r="F1626" s="57"/>
      <c r="G1626" s="200"/>
    </row>
    <row r="1627" spans="1:7" s="114" customFormat="1">
      <c r="A1627" s="365"/>
      <c r="B1627" s="204"/>
      <c r="C1627" s="55"/>
      <c r="D1627" s="198"/>
      <c r="E1627" s="202"/>
      <c r="F1627" s="70"/>
      <c r="G1627" s="200"/>
    </row>
    <row r="1628" spans="1:7" s="114" customFormat="1">
      <c r="A1628" s="365"/>
      <c r="B1628" s="204"/>
      <c r="C1628" s="55"/>
      <c r="D1628" s="198"/>
      <c r="E1628" s="202"/>
      <c r="F1628" s="70"/>
      <c r="G1628" s="200"/>
    </row>
    <row r="1629" spans="1:7" s="121" customFormat="1">
      <c r="A1629" s="366"/>
      <c r="B1629" s="360"/>
      <c r="C1629" s="360"/>
      <c r="D1629" s="360"/>
      <c r="E1629" s="360"/>
      <c r="F1629" s="360"/>
      <c r="G1629" s="124"/>
    </row>
    <row r="1630" spans="1:7" s="121" customFormat="1">
      <c r="A1630" s="361"/>
      <c r="B1630" s="362"/>
      <c r="C1630" s="362"/>
      <c r="D1630" s="362"/>
      <c r="E1630" s="362"/>
      <c r="F1630" s="362"/>
      <c r="G1630" s="363"/>
    </row>
    <row r="1631" spans="1:7" ht="32.25" customHeight="1">
      <c r="A1631" s="370"/>
      <c r="B1631" s="104"/>
      <c r="C1631" s="367"/>
      <c r="D1631" s="368"/>
      <c r="E1631" s="368"/>
      <c r="F1631" s="368"/>
      <c r="G1631" s="369"/>
    </row>
    <row r="1632" spans="1:7" s="121" customFormat="1">
      <c r="A1632" s="371"/>
      <c r="B1632" s="117"/>
      <c r="C1632" s="118"/>
      <c r="D1632" s="119"/>
      <c r="E1632" s="119"/>
      <c r="F1632" s="103"/>
      <c r="G1632" s="103"/>
    </row>
    <row r="1633" spans="1:8" s="114" customFormat="1">
      <c r="A1633" s="371"/>
      <c r="B1633" s="144"/>
      <c r="C1633" s="55"/>
      <c r="D1633" s="71"/>
      <c r="E1633" s="145"/>
      <c r="F1633" s="146"/>
      <c r="G1633" s="70"/>
    </row>
    <row r="1634" spans="1:8" s="114" customFormat="1">
      <c r="A1634" s="371"/>
      <c r="B1634" s="144"/>
      <c r="C1634" s="55"/>
      <c r="D1634" s="71"/>
      <c r="E1634" s="145"/>
      <c r="F1634" s="146"/>
      <c r="G1634" s="70"/>
    </row>
    <row r="1635" spans="1:8" s="114" customFormat="1">
      <c r="A1635" s="371"/>
      <c r="B1635" s="144"/>
      <c r="C1635" s="55"/>
      <c r="D1635" s="71"/>
      <c r="E1635" s="145"/>
      <c r="F1635" s="146"/>
      <c r="G1635" s="70"/>
    </row>
    <row r="1636" spans="1:8" s="114" customFormat="1">
      <c r="A1636" s="371"/>
      <c r="B1636" s="144"/>
      <c r="C1636" s="55"/>
      <c r="D1636" s="71"/>
      <c r="E1636" s="145"/>
      <c r="F1636" s="146"/>
      <c r="G1636" s="70"/>
    </row>
    <row r="1637" spans="1:8" s="114" customFormat="1">
      <c r="A1637" s="371"/>
      <c r="B1637" s="144"/>
      <c r="C1637" s="55"/>
      <c r="D1637" s="71"/>
      <c r="E1637" s="145"/>
      <c r="F1637" s="146"/>
      <c r="G1637" s="70"/>
    </row>
    <row r="1638" spans="1:8" s="114" customFormat="1">
      <c r="A1638" s="371"/>
      <c r="B1638" s="144"/>
      <c r="C1638" s="55"/>
      <c r="D1638" s="71"/>
      <c r="E1638" s="145"/>
      <c r="F1638" s="146"/>
      <c r="G1638" s="70"/>
    </row>
    <row r="1639" spans="1:8" s="121" customFormat="1">
      <c r="A1639" s="372"/>
      <c r="B1639" s="360"/>
      <c r="C1639" s="360"/>
      <c r="D1639" s="360"/>
      <c r="E1639" s="360"/>
      <c r="F1639" s="360"/>
      <c r="G1639" s="124"/>
    </row>
    <row r="1640" spans="1:8" s="121" customFormat="1">
      <c r="A1640" s="361"/>
      <c r="B1640" s="362"/>
      <c r="C1640" s="362"/>
      <c r="D1640" s="362"/>
      <c r="E1640" s="362"/>
      <c r="F1640" s="362"/>
      <c r="G1640" s="363"/>
    </row>
    <row r="1641" spans="1:8" ht="32.25" customHeight="1">
      <c r="A1641" s="364"/>
      <c r="B1641" s="100"/>
      <c r="C1641" s="367"/>
      <c r="D1641" s="368"/>
      <c r="E1641" s="368"/>
      <c r="F1641" s="368"/>
      <c r="G1641" s="369"/>
    </row>
    <row r="1642" spans="1:8" s="121" customFormat="1">
      <c r="A1642" s="365"/>
      <c r="B1642" s="117"/>
      <c r="C1642" s="118"/>
      <c r="D1642" s="119"/>
      <c r="E1642" s="119"/>
      <c r="F1642" s="103"/>
      <c r="G1642" s="103"/>
    </row>
    <row r="1643" spans="1:8" s="249" customFormat="1">
      <c r="A1643" s="365"/>
      <c r="B1643" s="140"/>
      <c r="C1643" s="256"/>
      <c r="D1643" s="198"/>
      <c r="E1643" s="202"/>
      <c r="F1643" s="57"/>
      <c r="G1643" s="200"/>
      <c r="H1643" s="248"/>
    </row>
    <row r="1644" spans="1:8" s="249" customFormat="1">
      <c r="A1644" s="365"/>
      <c r="B1644" s="140"/>
      <c r="C1644" s="256"/>
      <c r="D1644" s="198"/>
      <c r="E1644" s="202"/>
      <c r="F1644" s="57"/>
      <c r="G1644" s="200"/>
      <c r="H1644" s="248"/>
    </row>
    <row r="1645" spans="1:8" s="249" customFormat="1">
      <c r="A1645" s="365"/>
      <c r="B1645" s="204"/>
      <c r="C1645" s="55"/>
      <c r="D1645" s="198"/>
      <c r="E1645" s="202"/>
      <c r="F1645" s="70"/>
      <c r="G1645" s="200"/>
      <c r="H1645" s="248"/>
    </row>
    <row r="1646" spans="1:8" s="249" customFormat="1">
      <c r="A1646" s="365"/>
      <c r="B1646" s="204"/>
      <c r="C1646" s="55"/>
      <c r="D1646" s="198"/>
      <c r="E1646" s="202"/>
      <c r="F1646" s="70"/>
      <c r="G1646" s="200"/>
      <c r="H1646" s="248"/>
    </row>
    <row r="1647" spans="1:8" s="121" customFormat="1">
      <c r="A1647" s="366"/>
      <c r="B1647" s="360"/>
      <c r="C1647" s="360"/>
      <c r="D1647" s="360"/>
      <c r="E1647" s="360"/>
      <c r="F1647" s="360"/>
      <c r="G1647" s="124"/>
    </row>
    <row r="1648" spans="1:8" s="121" customFormat="1">
      <c r="A1648" s="361"/>
      <c r="B1648" s="362"/>
      <c r="C1648" s="362"/>
      <c r="D1648" s="362"/>
      <c r="E1648" s="362"/>
      <c r="F1648" s="362"/>
      <c r="G1648" s="363"/>
    </row>
    <row r="1649" spans="1:8" ht="32.25" customHeight="1">
      <c r="A1649" s="364"/>
      <c r="B1649" s="100"/>
      <c r="C1649" s="367"/>
      <c r="D1649" s="368"/>
      <c r="E1649" s="368"/>
      <c r="F1649" s="368"/>
      <c r="G1649" s="369"/>
    </row>
    <row r="1650" spans="1:8" s="121" customFormat="1">
      <c r="A1650" s="365"/>
      <c r="B1650" s="117"/>
      <c r="C1650" s="118"/>
      <c r="D1650" s="119"/>
      <c r="E1650" s="119"/>
      <c r="F1650" s="103"/>
      <c r="G1650" s="103"/>
    </row>
    <row r="1651" spans="1:8" s="242" customFormat="1">
      <c r="A1651" s="365"/>
      <c r="B1651" s="140"/>
      <c r="C1651" s="256"/>
      <c r="D1651" s="198"/>
      <c r="E1651" s="202"/>
      <c r="F1651" s="57"/>
      <c r="G1651" s="200"/>
      <c r="H1651" s="248"/>
    </row>
    <row r="1652" spans="1:8" s="249" customFormat="1">
      <c r="A1652" s="365"/>
      <c r="B1652" s="140"/>
      <c r="C1652" s="256"/>
      <c r="D1652" s="198"/>
      <c r="E1652" s="202"/>
      <c r="F1652" s="57"/>
      <c r="G1652" s="200"/>
      <c r="H1652" s="248"/>
    </row>
    <row r="1653" spans="1:8" s="249" customFormat="1">
      <c r="A1653" s="365"/>
      <c r="B1653" s="204"/>
      <c r="C1653" s="55"/>
      <c r="D1653" s="198"/>
      <c r="E1653" s="202"/>
      <c r="F1653" s="70"/>
      <c r="G1653" s="200"/>
      <c r="H1653" s="248"/>
    </row>
    <row r="1654" spans="1:8" s="249" customFormat="1">
      <c r="A1654" s="365"/>
      <c r="B1654" s="204"/>
      <c r="C1654" s="55"/>
      <c r="D1654" s="198"/>
      <c r="E1654" s="202"/>
      <c r="F1654" s="70"/>
      <c r="G1654" s="200"/>
      <c r="H1654" s="248"/>
    </row>
    <row r="1655" spans="1:8" s="121" customFormat="1">
      <c r="A1655" s="366"/>
      <c r="B1655" s="360"/>
      <c r="C1655" s="360"/>
      <c r="D1655" s="360"/>
      <c r="E1655" s="360"/>
      <c r="F1655" s="360"/>
      <c r="G1655" s="124"/>
    </row>
    <row r="1656" spans="1:8" s="121" customFormat="1">
      <c r="A1656" s="361"/>
      <c r="B1656" s="362"/>
      <c r="C1656" s="362"/>
      <c r="D1656" s="362"/>
      <c r="E1656" s="362"/>
      <c r="F1656" s="362"/>
      <c r="G1656" s="363"/>
    </row>
    <row r="1657" spans="1:8" ht="32.25" customHeight="1">
      <c r="A1657" s="364"/>
      <c r="B1657" s="100"/>
      <c r="C1657" s="367"/>
      <c r="D1657" s="368"/>
      <c r="E1657" s="368"/>
      <c r="F1657" s="368"/>
      <c r="G1657" s="369"/>
    </row>
    <row r="1658" spans="1:8" s="121" customFormat="1">
      <c r="A1658" s="365"/>
      <c r="B1658" s="117"/>
      <c r="C1658" s="118"/>
      <c r="D1658" s="119"/>
      <c r="E1658" s="119"/>
      <c r="F1658" s="103"/>
      <c r="G1658" s="103"/>
    </row>
    <row r="1659" spans="1:8" s="242" customFormat="1">
      <c r="A1659" s="365"/>
      <c r="B1659" s="140"/>
      <c r="C1659" s="256"/>
      <c r="D1659" s="198"/>
      <c r="E1659" s="202"/>
      <c r="F1659" s="57"/>
      <c r="G1659" s="200"/>
      <c r="H1659" s="248"/>
    </row>
    <row r="1660" spans="1:8" s="249" customFormat="1">
      <c r="A1660" s="365"/>
      <c r="B1660" s="140"/>
      <c r="C1660" s="256"/>
      <c r="D1660" s="198"/>
      <c r="E1660" s="202"/>
      <c r="F1660" s="57"/>
      <c r="G1660" s="200"/>
      <c r="H1660" s="248"/>
    </row>
    <row r="1661" spans="1:8" s="250" customFormat="1">
      <c r="A1661" s="365"/>
      <c r="B1661" s="204"/>
      <c r="C1661" s="55"/>
      <c r="D1661" s="198"/>
      <c r="E1661" s="202"/>
      <c r="F1661" s="70"/>
      <c r="G1661" s="200"/>
      <c r="H1661" s="248"/>
    </row>
    <row r="1662" spans="1:8" s="250" customFormat="1">
      <c r="A1662" s="365"/>
      <c r="B1662" s="204"/>
      <c r="C1662" s="55"/>
      <c r="D1662" s="198"/>
      <c r="E1662" s="202"/>
      <c r="F1662" s="70"/>
      <c r="G1662" s="200"/>
      <c r="H1662" s="248"/>
    </row>
    <row r="1663" spans="1:8" s="121" customFormat="1">
      <c r="A1663" s="366"/>
      <c r="B1663" s="360"/>
      <c r="C1663" s="360"/>
      <c r="D1663" s="360"/>
      <c r="E1663" s="360"/>
      <c r="F1663" s="360"/>
      <c r="G1663" s="124"/>
    </row>
    <row r="1664" spans="1:8" s="121" customFormat="1">
      <c r="A1664" s="361"/>
      <c r="B1664" s="362"/>
      <c r="C1664" s="362"/>
      <c r="D1664" s="362"/>
      <c r="E1664" s="362"/>
      <c r="F1664" s="362"/>
      <c r="G1664" s="363"/>
    </row>
    <row r="1665" spans="1:8" ht="32.25" customHeight="1">
      <c r="A1665" s="370"/>
      <c r="B1665" s="104"/>
      <c r="C1665" s="367"/>
      <c r="D1665" s="368"/>
      <c r="E1665" s="368"/>
      <c r="F1665" s="368"/>
      <c r="G1665" s="369"/>
    </row>
    <row r="1666" spans="1:8" s="121" customFormat="1">
      <c r="A1666" s="371"/>
      <c r="B1666" s="117"/>
      <c r="C1666" s="118"/>
      <c r="D1666" s="119"/>
      <c r="E1666" s="119"/>
      <c r="F1666" s="120"/>
      <c r="G1666" s="120"/>
    </row>
    <row r="1667" spans="1:8" s="114" customFormat="1">
      <c r="A1667" s="371"/>
      <c r="B1667" s="144"/>
      <c r="C1667" s="55"/>
      <c r="D1667" s="144"/>
      <c r="E1667" s="145"/>
      <c r="F1667" s="146"/>
      <c r="G1667" s="70"/>
    </row>
    <row r="1668" spans="1:8" s="114" customFormat="1">
      <c r="A1668" s="371"/>
      <c r="B1668" s="144"/>
      <c r="C1668" s="55"/>
      <c r="D1668" s="71"/>
      <c r="E1668" s="145"/>
      <c r="F1668" s="146"/>
      <c r="G1668" s="70"/>
    </row>
    <row r="1669" spans="1:8" s="114" customFormat="1">
      <c r="A1669" s="371"/>
      <c r="B1669" s="144"/>
      <c r="C1669" s="55"/>
      <c r="D1669" s="71"/>
      <c r="E1669" s="145"/>
      <c r="F1669" s="146"/>
      <c r="G1669" s="70"/>
    </row>
    <row r="1670" spans="1:8" s="114" customFormat="1">
      <c r="A1670" s="371"/>
      <c r="B1670" s="144"/>
      <c r="C1670" s="55"/>
      <c r="D1670" s="71"/>
      <c r="E1670" s="145"/>
      <c r="F1670" s="146"/>
      <c r="G1670" s="70"/>
    </row>
    <row r="1671" spans="1:8" s="121" customFormat="1">
      <c r="A1671" s="372"/>
      <c r="B1671" s="360"/>
      <c r="C1671" s="360"/>
      <c r="D1671" s="360"/>
      <c r="E1671" s="360"/>
      <c r="F1671" s="360"/>
      <c r="G1671" s="124"/>
    </row>
    <row r="1672" spans="1:8" s="121" customFormat="1">
      <c r="A1672" s="361"/>
      <c r="B1672" s="362"/>
      <c r="C1672" s="362"/>
      <c r="D1672" s="362"/>
      <c r="E1672" s="362"/>
      <c r="F1672" s="362"/>
      <c r="G1672" s="363"/>
    </row>
    <row r="1673" spans="1:8" ht="32.25" customHeight="1">
      <c r="A1673" s="364"/>
      <c r="B1673" s="100"/>
      <c r="C1673" s="367"/>
      <c r="D1673" s="368"/>
      <c r="E1673" s="368"/>
      <c r="F1673" s="368"/>
      <c r="G1673" s="369"/>
    </row>
    <row r="1674" spans="1:8" s="121" customFormat="1">
      <c r="A1674" s="365"/>
      <c r="B1674" s="117"/>
      <c r="C1674" s="118"/>
      <c r="D1674" s="119"/>
      <c r="E1674" s="119"/>
      <c r="F1674" s="103"/>
      <c r="G1674" s="103"/>
    </row>
    <row r="1675" spans="1:8" s="242" customFormat="1">
      <c r="A1675" s="365"/>
      <c r="B1675" s="140"/>
      <c r="C1675" s="256"/>
      <c r="D1675" s="198"/>
      <c r="E1675" s="202"/>
      <c r="F1675" s="57"/>
      <c r="G1675" s="200"/>
      <c r="H1675" s="248"/>
    </row>
    <row r="1676" spans="1:8" s="249" customFormat="1">
      <c r="A1676" s="365"/>
      <c r="B1676" s="204"/>
      <c r="C1676" s="55"/>
      <c r="D1676" s="198"/>
      <c r="E1676" s="202"/>
      <c r="F1676" s="70"/>
      <c r="G1676" s="200"/>
      <c r="H1676" s="248"/>
    </row>
    <row r="1677" spans="1:8" s="249" customFormat="1">
      <c r="A1677" s="365"/>
      <c r="B1677" s="204"/>
      <c r="C1677" s="55"/>
      <c r="D1677" s="198"/>
      <c r="E1677" s="202"/>
      <c r="F1677" s="70"/>
      <c r="G1677" s="200"/>
      <c r="H1677" s="248"/>
    </row>
    <row r="1678" spans="1:8" s="249" customFormat="1">
      <c r="A1678" s="365"/>
      <c r="B1678" s="204"/>
      <c r="C1678" s="55"/>
      <c r="D1678" s="198"/>
      <c r="E1678" s="202"/>
      <c r="F1678" s="70"/>
      <c r="G1678" s="200"/>
      <c r="H1678" s="248"/>
    </row>
    <row r="1679" spans="1:8" s="250" customFormat="1">
      <c r="A1679" s="365"/>
      <c r="B1679" s="204"/>
      <c r="C1679" s="55"/>
      <c r="D1679" s="198"/>
      <c r="E1679" s="202"/>
      <c r="F1679" s="70"/>
      <c r="G1679" s="200"/>
      <c r="H1679" s="248"/>
    </row>
    <row r="1680" spans="1:8" s="242" customFormat="1">
      <c r="A1680" s="365"/>
      <c r="B1680" s="204"/>
      <c r="C1680" s="55"/>
      <c r="D1680" s="198"/>
      <c r="E1680" s="202"/>
      <c r="F1680" s="70"/>
      <c r="G1680" s="200"/>
      <c r="H1680" s="248"/>
    </row>
    <row r="1681" spans="1:7" s="121" customFormat="1">
      <c r="A1681" s="366"/>
      <c r="B1681" s="360"/>
      <c r="C1681" s="360"/>
      <c r="D1681" s="360"/>
      <c r="E1681" s="360"/>
      <c r="F1681" s="360"/>
      <c r="G1681" s="124"/>
    </row>
    <row r="1682" spans="1:7" s="121" customFormat="1">
      <c r="A1682" s="361"/>
      <c r="B1682" s="362"/>
      <c r="C1682" s="362"/>
      <c r="D1682" s="362"/>
      <c r="E1682" s="362"/>
      <c r="F1682" s="362"/>
      <c r="G1682" s="363"/>
    </row>
    <row r="1683" spans="1:7" ht="32.25" customHeight="1">
      <c r="A1683" s="370"/>
      <c r="B1683" s="104"/>
      <c r="C1683" s="367"/>
      <c r="D1683" s="368"/>
      <c r="E1683" s="368"/>
      <c r="F1683" s="368"/>
      <c r="G1683" s="369"/>
    </row>
    <row r="1684" spans="1:7" s="121" customFormat="1">
      <c r="A1684" s="371"/>
      <c r="B1684" s="117"/>
      <c r="C1684" s="118"/>
      <c r="D1684" s="119"/>
      <c r="E1684" s="119"/>
      <c r="F1684" s="120"/>
      <c r="G1684" s="120"/>
    </row>
    <row r="1685" spans="1:7" s="114" customFormat="1">
      <c r="A1685" s="371"/>
      <c r="B1685" s="144"/>
      <c r="C1685" s="55"/>
      <c r="D1685" s="71"/>
      <c r="E1685" s="145"/>
      <c r="F1685" s="146"/>
      <c r="G1685" s="70"/>
    </row>
    <row r="1686" spans="1:7" s="114" customFormat="1">
      <c r="A1686" s="371"/>
      <c r="B1686" s="144"/>
      <c r="C1686" s="55"/>
      <c r="D1686" s="71"/>
      <c r="E1686" s="145"/>
      <c r="F1686" s="146"/>
      <c r="G1686" s="70"/>
    </row>
    <row r="1687" spans="1:7" s="114" customFormat="1">
      <c r="A1687" s="371"/>
      <c r="B1687" s="144"/>
      <c r="C1687" s="55"/>
      <c r="D1687" s="71"/>
      <c r="E1687" s="145"/>
      <c r="F1687" s="146"/>
      <c r="G1687" s="70"/>
    </row>
    <row r="1688" spans="1:7" s="114" customFormat="1">
      <c r="A1688" s="371"/>
      <c r="B1688" s="144"/>
      <c r="C1688" s="55"/>
      <c r="D1688" s="71"/>
      <c r="E1688" s="145"/>
      <c r="F1688" s="146"/>
      <c r="G1688" s="70"/>
    </row>
    <row r="1689" spans="1:7" s="114" customFormat="1">
      <c r="A1689" s="371"/>
      <c r="B1689" s="144"/>
      <c r="C1689" s="55"/>
      <c r="D1689" s="71"/>
      <c r="E1689" s="145"/>
      <c r="F1689" s="146"/>
      <c r="G1689" s="70"/>
    </row>
    <row r="1690" spans="1:7" s="114" customFormat="1">
      <c r="A1690" s="371"/>
      <c r="B1690" s="144"/>
      <c r="C1690" s="55"/>
      <c r="D1690" s="71"/>
      <c r="E1690" s="145"/>
      <c r="F1690" s="146"/>
      <c r="G1690" s="70"/>
    </row>
    <row r="1691" spans="1:7" s="114" customFormat="1">
      <c r="A1691" s="371"/>
      <c r="B1691" s="144"/>
      <c r="C1691" s="55"/>
      <c r="D1691" s="71"/>
      <c r="E1691" s="145"/>
      <c r="F1691" s="146"/>
      <c r="G1691" s="70"/>
    </row>
    <row r="1692" spans="1:7" s="121" customFormat="1">
      <c r="A1692" s="372"/>
      <c r="B1692" s="360"/>
      <c r="C1692" s="360"/>
      <c r="D1692" s="360"/>
      <c r="E1692" s="360"/>
      <c r="F1692" s="360"/>
      <c r="G1692" s="124"/>
    </row>
    <row r="1693" spans="1:7" s="121" customFormat="1">
      <c r="A1693" s="361"/>
      <c r="B1693" s="362"/>
      <c r="C1693" s="362"/>
      <c r="D1693" s="362"/>
      <c r="E1693" s="362"/>
      <c r="F1693" s="362"/>
      <c r="G1693" s="363"/>
    </row>
    <row r="1694" spans="1:7" s="170" customFormat="1">
      <c r="A1694" s="105"/>
      <c r="B1694" s="382"/>
      <c r="C1694" s="383"/>
      <c r="D1694" s="383"/>
      <c r="E1694" s="383"/>
      <c r="F1694" s="383"/>
      <c r="G1694" s="384"/>
    </row>
    <row r="1695" spans="1:7" ht="32.25" customHeight="1">
      <c r="A1695" s="370"/>
      <c r="B1695" s="104"/>
      <c r="C1695" s="367"/>
      <c r="D1695" s="368"/>
      <c r="E1695" s="368"/>
      <c r="F1695" s="368"/>
      <c r="G1695" s="369"/>
    </row>
    <row r="1696" spans="1:7" s="121" customFormat="1">
      <c r="A1696" s="371"/>
      <c r="B1696" s="117"/>
      <c r="C1696" s="118"/>
      <c r="D1696" s="119"/>
      <c r="E1696" s="119"/>
      <c r="F1696" s="120"/>
      <c r="G1696" s="120"/>
    </row>
    <row r="1697" spans="1:7" s="114" customFormat="1">
      <c r="A1697" s="371"/>
      <c r="B1697" s="166"/>
      <c r="C1697" s="153"/>
      <c r="D1697" s="140"/>
      <c r="E1697" s="167"/>
      <c r="F1697" s="155"/>
      <c r="G1697" s="155"/>
    </row>
    <row r="1698" spans="1:7" s="114" customFormat="1">
      <c r="A1698" s="371"/>
      <c r="B1698" s="166"/>
      <c r="C1698" s="153"/>
      <c r="D1698" s="140"/>
      <c r="E1698" s="167"/>
      <c r="F1698" s="155"/>
      <c r="G1698" s="155"/>
    </row>
    <row r="1699" spans="1:7" s="114" customFormat="1">
      <c r="A1699" s="371"/>
      <c r="B1699" s="166"/>
      <c r="C1699" s="153"/>
      <c r="D1699" s="140"/>
      <c r="E1699" s="167"/>
      <c r="F1699" s="155"/>
      <c r="G1699" s="155"/>
    </row>
    <row r="1700" spans="1:7" s="114" customFormat="1">
      <c r="A1700" s="371"/>
      <c r="B1700" s="166"/>
      <c r="C1700" s="153"/>
      <c r="D1700" s="140"/>
      <c r="E1700" s="167"/>
      <c r="F1700" s="155"/>
      <c r="G1700" s="155"/>
    </row>
    <row r="1701" spans="1:7" s="114" customFormat="1">
      <c r="A1701" s="371"/>
      <c r="B1701" s="166"/>
      <c r="C1701" s="153"/>
      <c r="D1701" s="140"/>
      <c r="E1701" s="167"/>
      <c r="F1701" s="155"/>
      <c r="G1701" s="155"/>
    </row>
    <row r="1702" spans="1:7" s="114" customFormat="1">
      <c r="A1702" s="371"/>
      <c r="B1702" s="166"/>
      <c r="C1702" s="153"/>
      <c r="D1702" s="140"/>
      <c r="E1702" s="167"/>
      <c r="F1702" s="155"/>
      <c r="G1702" s="155"/>
    </row>
    <row r="1703" spans="1:7" s="114" customFormat="1">
      <c r="A1703" s="371"/>
      <c r="B1703" s="166"/>
      <c r="C1703" s="153"/>
      <c r="D1703" s="140"/>
      <c r="E1703" s="167"/>
      <c r="F1703" s="155"/>
      <c r="G1703" s="155"/>
    </row>
    <row r="1704" spans="1:7" s="114" customFormat="1">
      <c r="A1704" s="371"/>
      <c r="B1704" s="166"/>
      <c r="C1704" s="153"/>
      <c r="D1704" s="140"/>
      <c r="E1704" s="167"/>
      <c r="F1704" s="155"/>
      <c r="G1704" s="155"/>
    </row>
    <row r="1705" spans="1:7" s="121" customFormat="1">
      <c r="A1705" s="372"/>
      <c r="B1705" s="360"/>
      <c r="C1705" s="360"/>
      <c r="D1705" s="360"/>
      <c r="E1705" s="360"/>
      <c r="F1705" s="360"/>
      <c r="G1705" s="124"/>
    </row>
    <row r="1706" spans="1:7" s="121" customFormat="1">
      <c r="A1706" s="361"/>
      <c r="B1706" s="362"/>
      <c r="C1706" s="362"/>
      <c r="D1706" s="362"/>
      <c r="E1706" s="362"/>
      <c r="F1706" s="362"/>
      <c r="G1706" s="363"/>
    </row>
    <row r="1707" spans="1:7" ht="32.25" customHeight="1">
      <c r="A1707" s="364"/>
      <c r="B1707" s="100"/>
      <c r="C1707" s="367"/>
      <c r="D1707" s="368"/>
      <c r="E1707" s="368"/>
      <c r="F1707" s="368"/>
      <c r="G1707" s="369"/>
    </row>
    <row r="1708" spans="1:7" s="121" customFormat="1">
      <c r="A1708" s="365"/>
      <c r="B1708" s="117"/>
      <c r="C1708" s="118"/>
      <c r="D1708" s="119"/>
      <c r="E1708" s="119"/>
      <c r="F1708" s="120"/>
      <c r="G1708" s="120"/>
    </row>
    <row r="1709" spans="1:7" s="114" customFormat="1">
      <c r="A1709" s="365"/>
      <c r="B1709" s="296"/>
      <c r="C1709" s="244"/>
      <c r="D1709" s="71"/>
      <c r="E1709" s="167"/>
      <c r="F1709" s="297"/>
      <c r="G1709" s="298"/>
    </row>
    <row r="1710" spans="1:7" s="114" customFormat="1">
      <c r="A1710" s="365"/>
      <c r="B1710" s="204"/>
      <c r="C1710" s="55"/>
      <c r="D1710" s="81"/>
      <c r="E1710" s="167"/>
      <c r="F1710" s="70"/>
      <c r="G1710" s="200"/>
    </row>
    <row r="1711" spans="1:7" s="114" customFormat="1">
      <c r="A1711" s="365"/>
      <c r="B1711" s="144"/>
      <c r="C1711" s="55"/>
      <c r="D1711" s="71"/>
      <c r="E1711" s="167"/>
      <c r="F1711" s="69"/>
      <c r="G1711" s="163"/>
    </row>
    <row r="1712" spans="1:7" s="121" customFormat="1" ht="15" customHeight="1">
      <c r="A1712" s="365"/>
      <c r="B1712" s="144"/>
      <c r="C1712" s="55"/>
      <c r="D1712" s="71"/>
      <c r="E1712" s="167"/>
      <c r="F1712" s="69"/>
      <c r="G1712" s="163"/>
    </row>
    <row r="1713" spans="1:7" s="121" customFormat="1" ht="15" customHeight="1">
      <c r="A1713" s="366"/>
      <c r="B1713" s="360"/>
      <c r="C1713" s="360"/>
      <c r="D1713" s="360"/>
      <c r="E1713" s="360"/>
      <c r="F1713" s="360"/>
      <c r="G1713" s="124"/>
    </row>
    <row r="1714" spans="1:7" s="121" customFormat="1">
      <c r="A1714" s="361"/>
      <c r="B1714" s="362"/>
      <c r="C1714" s="362"/>
      <c r="D1714" s="362"/>
      <c r="E1714" s="362"/>
      <c r="F1714" s="362"/>
      <c r="G1714" s="363"/>
    </row>
    <row r="1715" spans="1:7">
      <c r="A1715" s="364"/>
      <c r="B1715" s="100"/>
      <c r="C1715" s="367"/>
      <c r="D1715" s="368"/>
      <c r="E1715" s="368"/>
      <c r="F1715" s="368"/>
      <c r="G1715" s="369"/>
    </row>
    <row r="1716" spans="1:7" s="121" customFormat="1">
      <c r="A1716" s="365"/>
      <c r="B1716" s="117"/>
      <c r="C1716" s="118"/>
      <c r="D1716" s="119"/>
      <c r="E1716" s="119"/>
      <c r="F1716" s="103"/>
      <c r="G1716" s="103"/>
    </row>
    <row r="1717" spans="1:7" s="121" customFormat="1">
      <c r="A1717" s="365"/>
      <c r="B1717" s="299"/>
      <c r="C1717" s="300"/>
      <c r="D1717" s="301"/>
      <c r="E1717" s="167"/>
      <c r="F1717" s="302"/>
      <c r="G1717" s="302"/>
    </row>
    <row r="1718" spans="1:7" s="121" customFormat="1">
      <c r="A1718" s="365"/>
      <c r="B1718" s="144"/>
      <c r="C1718" s="55"/>
      <c r="D1718" s="71"/>
      <c r="E1718" s="167"/>
      <c r="F1718" s="69"/>
      <c r="G1718" s="163"/>
    </row>
    <row r="1719" spans="1:7" s="121" customFormat="1">
      <c r="A1719" s="365"/>
      <c r="B1719" s="144"/>
      <c r="C1719" s="55"/>
      <c r="D1719" s="71"/>
      <c r="E1719" s="167"/>
      <c r="F1719" s="69"/>
      <c r="G1719" s="163"/>
    </row>
    <row r="1720" spans="1:7" s="121" customFormat="1">
      <c r="A1720" s="365"/>
      <c r="B1720" s="303"/>
      <c r="C1720" s="210"/>
      <c r="D1720" s="71"/>
      <c r="E1720" s="167"/>
      <c r="F1720" s="297"/>
      <c r="G1720" s="298"/>
    </row>
    <row r="1721" spans="1:7" s="121" customFormat="1">
      <c r="A1721" s="365"/>
      <c r="B1721" s="144"/>
      <c r="C1721" s="55"/>
      <c r="D1721" s="71"/>
      <c r="E1721" s="167"/>
      <c r="F1721" s="69"/>
      <c r="G1721" s="302"/>
    </row>
    <row r="1722" spans="1:7" s="114" customFormat="1">
      <c r="A1722" s="365"/>
      <c r="B1722" s="61"/>
      <c r="C1722" s="55"/>
      <c r="D1722" s="71"/>
      <c r="E1722" s="167"/>
      <c r="F1722" s="69"/>
      <c r="G1722" s="302"/>
    </row>
    <row r="1723" spans="1:7" s="121" customFormat="1">
      <c r="A1723" s="365"/>
      <c r="B1723" s="360"/>
      <c r="C1723" s="360"/>
      <c r="D1723" s="360"/>
      <c r="E1723" s="360"/>
      <c r="F1723" s="360"/>
      <c r="G1723" s="124"/>
    </row>
    <row r="1724" spans="1:7" s="121" customFormat="1">
      <c r="A1724" s="361"/>
      <c r="B1724" s="362"/>
      <c r="C1724" s="362"/>
      <c r="D1724" s="362"/>
      <c r="E1724" s="362"/>
      <c r="F1724" s="362"/>
      <c r="G1724" s="363"/>
    </row>
    <row r="1725" spans="1:7" ht="32.25" customHeight="1">
      <c r="A1725" s="370"/>
      <c r="B1725" s="104"/>
      <c r="C1725" s="367"/>
      <c r="D1725" s="368"/>
      <c r="E1725" s="368"/>
      <c r="F1725" s="368"/>
      <c r="G1725" s="369"/>
    </row>
    <row r="1726" spans="1:7" s="121" customFormat="1">
      <c r="A1726" s="371"/>
      <c r="B1726" s="117"/>
      <c r="C1726" s="118"/>
      <c r="D1726" s="119"/>
      <c r="E1726" s="119"/>
      <c r="F1726" s="120"/>
      <c r="G1726" s="120"/>
    </row>
    <row r="1727" spans="1:7" s="114" customFormat="1">
      <c r="A1727" s="371"/>
      <c r="B1727" s="166"/>
      <c r="C1727" s="153"/>
      <c r="D1727" s="140"/>
      <c r="E1727" s="167"/>
      <c r="F1727" s="155"/>
      <c r="G1727" s="168"/>
    </row>
    <row r="1728" spans="1:7" s="114" customFormat="1">
      <c r="A1728" s="371"/>
      <c r="B1728" s="166"/>
      <c r="C1728" s="153"/>
      <c r="D1728" s="140"/>
      <c r="E1728" s="167"/>
      <c r="F1728" s="155"/>
      <c r="G1728" s="155"/>
    </row>
    <row r="1729" spans="1:7" s="114" customFormat="1">
      <c r="A1729" s="371"/>
      <c r="B1729" s="166"/>
      <c r="C1729" s="153"/>
      <c r="D1729" s="140"/>
      <c r="E1729" s="167"/>
      <c r="F1729" s="155"/>
      <c r="G1729" s="155"/>
    </row>
    <row r="1730" spans="1:7" s="114" customFormat="1">
      <c r="A1730" s="371"/>
      <c r="B1730" s="166"/>
      <c r="C1730" s="153"/>
      <c r="D1730" s="140"/>
      <c r="E1730" s="167"/>
      <c r="F1730" s="155"/>
      <c r="G1730" s="155"/>
    </row>
    <row r="1731" spans="1:7" s="114" customFormat="1">
      <c r="A1731" s="371"/>
      <c r="B1731" s="166"/>
      <c r="C1731" s="153"/>
      <c r="D1731" s="140"/>
      <c r="E1731" s="167"/>
      <c r="F1731" s="155"/>
      <c r="G1731" s="155"/>
    </row>
    <row r="1732" spans="1:7" s="121" customFormat="1">
      <c r="A1732" s="372"/>
      <c r="B1732" s="360"/>
      <c r="C1732" s="360"/>
      <c r="D1732" s="360"/>
      <c r="E1732" s="360"/>
      <c r="F1732" s="360"/>
      <c r="G1732" s="124"/>
    </row>
    <row r="1733" spans="1:7" s="121" customFormat="1">
      <c r="A1733" s="361"/>
      <c r="B1733" s="362"/>
      <c r="C1733" s="362"/>
      <c r="D1733" s="362"/>
      <c r="E1733" s="362"/>
      <c r="F1733" s="362"/>
      <c r="G1733" s="363"/>
    </row>
    <row r="1734" spans="1:7" ht="32.25" customHeight="1">
      <c r="A1734" s="370"/>
      <c r="B1734" s="104"/>
      <c r="C1734" s="367"/>
      <c r="D1734" s="368"/>
      <c r="E1734" s="368"/>
      <c r="F1734" s="368"/>
      <c r="G1734" s="369"/>
    </row>
    <row r="1735" spans="1:7" s="121" customFormat="1">
      <c r="A1735" s="371"/>
      <c r="B1735" s="117"/>
      <c r="C1735" s="118"/>
      <c r="D1735" s="119"/>
      <c r="E1735" s="119"/>
      <c r="F1735" s="120"/>
      <c r="G1735" s="120"/>
    </row>
    <row r="1736" spans="1:7" s="114" customFormat="1">
      <c r="A1736" s="371"/>
      <c r="B1736" s="144"/>
      <c r="C1736" s="55"/>
      <c r="D1736" s="71"/>
      <c r="E1736" s="145"/>
      <c r="F1736" s="146"/>
      <c r="G1736" s="70"/>
    </row>
    <row r="1737" spans="1:7" s="114" customFormat="1">
      <c r="A1737" s="371"/>
      <c r="B1737" s="144"/>
      <c r="C1737" s="55"/>
      <c r="D1737" s="71"/>
      <c r="E1737" s="145"/>
      <c r="F1737" s="146"/>
      <c r="G1737" s="70"/>
    </row>
    <row r="1738" spans="1:7" s="114" customFormat="1">
      <c r="A1738" s="371"/>
      <c r="B1738" s="144"/>
      <c r="C1738" s="55"/>
      <c r="D1738" s="71"/>
      <c r="E1738" s="145"/>
      <c r="F1738" s="146"/>
      <c r="G1738" s="70"/>
    </row>
    <row r="1739" spans="1:7" s="121" customFormat="1">
      <c r="A1739" s="372"/>
      <c r="B1739" s="360"/>
      <c r="C1739" s="360"/>
      <c r="D1739" s="360"/>
      <c r="E1739" s="360"/>
      <c r="F1739" s="360"/>
      <c r="G1739" s="124"/>
    </row>
    <row r="1740" spans="1:7" s="121" customFormat="1">
      <c r="A1740" s="361"/>
      <c r="B1740" s="362"/>
      <c r="C1740" s="362"/>
      <c r="D1740" s="362"/>
      <c r="E1740" s="362"/>
      <c r="F1740" s="362"/>
      <c r="G1740" s="363"/>
    </row>
    <row r="1741" spans="1:7" ht="32.25" customHeight="1">
      <c r="A1741" s="370"/>
      <c r="B1741" s="104"/>
      <c r="C1741" s="367"/>
      <c r="D1741" s="368"/>
      <c r="E1741" s="368"/>
      <c r="F1741" s="368"/>
      <c r="G1741" s="369"/>
    </row>
    <row r="1742" spans="1:7" s="121" customFormat="1">
      <c r="A1742" s="371"/>
      <c r="B1742" s="117"/>
      <c r="C1742" s="118"/>
      <c r="D1742" s="119"/>
      <c r="E1742" s="119"/>
      <c r="F1742" s="120"/>
      <c r="G1742" s="120"/>
    </row>
    <row r="1743" spans="1:7" s="114" customFormat="1">
      <c r="A1743" s="371"/>
      <c r="B1743" s="144"/>
      <c r="C1743" s="55"/>
      <c r="D1743" s="71"/>
      <c r="E1743" s="145"/>
      <c r="F1743" s="146"/>
      <c r="G1743" s="70"/>
    </row>
    <row r="1744" spans="1:7" s="114" customFormat="1">
      <c r="A1744" s="371"/>
      <c r="B1744" s="144"/>
      <c r="C1744" s="55"/>
      <c r="D1744" s="71"/>
      <c r="E1744" s="145"/>
      <c r="F1744" s="146"/>
      <c r="G1744" s="70"/>
    </row>
    <row r="1745" spans="1:7" s="114" customFormat="1">
      <c r="A1745" s="371"/>
      <c r="B1745" s="144"/>
      <c r="C1745" s="55"/>
      <c r="D1745" s="71"/>
      <c r="E1745" s="145"/>
      <c r="F1745" s="146"/>
      <c r="G1745" s="70"/>
    </row>
    <row r="1746" spans="1:7" s="121" customFormat="1">
      <c r="A1746" s="372"/>
      <c r="B1746" s="360"/>
      <c r="C1746" s="360"/>
      <c r="D1746" s="360"/>
      <c r="E1746" s="360"/>
      <c r="F1746" s="360"/>
      <c r="G1746" s="124"/>
    </row>
    <row r="1747" spans="1:7" s="121" customFormat="1">
      <c r="A1747" s="361"/>
      <c r="B1747" s="362"/>
      <c r="C1747" s="362"/>
      <c r="D1747" s="362"/>
      <c r="E1747" s="362"/>
      <c r="F1747" s="362"/>
      <c r="G1747" s="363"/>
    </row>
    <row r="1748" spans="1:7" ht="32.25" customHeight="1">
      <c r="A1748" s="370"/>
      <c r="B1748" s="104"/>
      <c r="C1748" s="367"/>
      <c r="D1748" s="368"/>
      <c r="E1748" s="368"/>
      <c r="F1748" s="368"/>
      <c r="G1748" s="369"/>
    </row>
    <row r="1749" spans="1:7" s="121" customFormat="1">
      <c r="A1749" s="371"/>
      <c r="B1749" s="117"/>
      <c r="C1749" s="118"/>
      <c r="D1749" s="119"/>
      <c r="E1749" s="119"/>
      <c r="F1749" s="103"/>
      <c r="G1749" s="103"/>
    </row>
    <row r="1750" spans="1:7" s="114" customFormat="1">
      <c r="A1750" s="371"/>
      <c r="B1750" s="144"/>
      <c r="C1750" s="55"/>
      <c r="D1750" s="71"/>
      <c r="E1750" s="145"/>
      <c r="F1750" s="146"/>
      <c r="G1750" s="70"/>
    </row>
    <row r="1751" spans="1:7" s="114" customFormat="1">
      <c r="A1751" s="371"/>
      <c r="B1751" s="144"/>
      <c r="C1751" s="55"/>
      <c r="D1751" s="71"/>
      <c r="E1751" s="145"/>
      <c r="F1751" s="146"/>
      <c r="G1751" s="70"/>
    </row>
    <row r="1752" spans="1:7" s="114" customFormat="1">
      <c r="A1752" s="371"/>
      <c r="B1752" s="144"/>
      <c r="C1752" s="55"/>
      <c r="D1752" s="71"/>
      <c r="E1752" s="145"/>
      <c r="F1752" s="146"/>
      <c r="G1752" s="70"/>
    </row>
    <row r="1753" spans="1:7" s="121" customFormat="1">
      <c r="A1753" s="372"/>
      <c r="B1753" s="360"/>
      <c r="C1753" s="360"/>
      <c r="D1753" s="360"/>
      <c r="E1753" s="360"/>
      <c r="F1753" s="360"/>
      <c r="G1753" s="124"/>
    </row>
    <row r="1754" spans="1:7" s="121" customFormat="1">
      <c r="A1754" s="361"/>
      <c r="B1754" s="362"/>
      <c r="C1754" s="362"/>
      <c r="D1754" s="362"/>
      <c r="E1754" s="362"/>
      <c r="F1754" s="362"/>
      <c r="G1754" s="363"/>
    </row>
    <row r="1755" spans="1:7" ht="32.25" customHeight="1">
      <c r="A1755" s="370"/>
      <c r="B1755" s="104"/>
      <c r="C1755" s="367"/>
      <c r="D1755" s="368"/>
      <c r="E1755" s="368"/>
      <c r="F1755" s="368"/>
      <c r="G1755" s="369"/>
    </row>
    <row r="1756" spans="1:7" s="121" customFormat="1">
      <c r="A1756" s="371"/>
      <c r="B1756" s="117"/>
      <c r="C1756" s="118"/>
      <c r="D1756" s="119"/>
      <c r="E1756" s="119"/>
      <c r="F1756" s="120"/>
      <c r="G1756" s="120"/>
    </row>
    <row r="1757" spans="1:7" s="114" customFormat="1">
      <c r="A1757" s="371"/>
      <c r="B1757" s="144"/>
      <c r="C1757" s="55"/>
      <c r="D1757" s="71"/>
      <c r="E1757" s="145"/>
      <c r="F1757" s="146"/>
      <c r="G1757" s="70"/>
    </row>
    <row r="1758" spans="1:7" s="114" customFormat="1">
      <c r="A1758" s="371"/>
      <c r="B1758" s="144"/>
      <c r="C1758" s="55"/>
      <c r="D1758" s="71"/>
      <c r="E1758" s="145"/>
      <c r="F1758" s="146"/>
      <c r="G1758" s="70"/>
    </row>
    <row r="1759" spans="1:7" s="114" customFormat="1">
      <c r="A1759" s="371"/>
      <c r="B1759" s="144"/>
      <c r="C1759" s="55"/>
      <c r="D1759" s="71"/>
      <c r="E1759" s="145"/>
      <c r="F1759" s="146"/>
      <c r="G1759" s="70"/>
    </row>
    <row r="1760" spans="1:7" s="121" customFormat="1">
      <c r="A1760" s="372"/>
      <c r="B1760" s="360"/>
      <c r="C1760" s="360"/>
      <c r="D1760" s="360"/>
      <c r="E1760" s="360"/>
      <c r="F1760" s="360"/>
      <c r="G1760" s="124"/>
    </row>
    <row r="1761" spans="1:7" s="121" customFormat="1">
      <c r="A1761" s="361"/>
      <c r="B1761" s="362"/>
      <c r="C1761" s="362"/>
      <c r="D1761" s="362"/>
      <c r="E1761" s="362"/>
      <c r="F1761" s="362"/>
      <c r="G1761" s="363"/>
    </row>
    <row r="1762" spans="1:7" ht="32.25" customHeight="1">
      <c r="A1762" s="413"/>
      <c r="B1762" s="104"/>
      <c r="C1762" s="367"/>
      <c r="D1762" s="368"/>
      <c r="E1762" s="368"/>
      <c r="F1762" s="368"/>
      <c r="G1762" s="369"/>
    </row>
    <row r="1763" spans="1:7" s="121" customFormat="1">
      <c r="A1763" s="414"/>
      <c r="B1763" s="117"/>
      <c r="C1763" s="118"/>
      <c r="D1763" s="119"/>
      <c r="E1763" s="119"/>
      <c r="F1763" s="120"/>
      <c r="G1763" s="120"/>
    </row>
    <row r="1764" spans="1:7" s="114" customFormat="1">
      <c r="A1764" s="414"/>
      <c r="B1764" s="61"/>
      <c r="C1764" s="55"/>
      <c r="D1764" s="71"/>
      <c r="E1764" s="145"/>
      <c r="F1764" s="69"/>
      <c r="G1764" s="70"/>
    </row>
    <row r="1765" spans="1:7" s="114" customFormat="1">
      <c r="A1765" s="414"/>
      <c r="B1765" s="61"/>
      <c r="C1765" s="55"/>
      <c r="D1765" s="71"/>
      <c r="E1765" s="145"/>
      <c r="F1765" s="69"/>
      <c r="G1765" s="70"/>
    </row>
    <row r="1766" spans="1:7" s="114" customFormat="1">
      <c r="A1766" s="414"/>
      <c r="B1766" s="376"/>
      <c r="C1766" s="377"/>
      <c r="D1766" s="377"/>
      <c r="E1766" s="377"/>
      <c r="F1766" s="377"/>
      <c r="G1766" s="378"/>
    </row>
    <row r="1767" spans="1:7" s="114" customFormat="1">
      <c r="A1767" s="414"/>
      <c r="B1767" s="61"/>
      <c r="C1767" s="55"/>
      <c r="D1767" s="71"/>
      <c r="E1767" s="145"/>
      <c r="F1767" s="69"/>
      <c r="G1767" s="70"/>
    </row>
    <row r="1768" spans="1:7" s="121" customFormat="1">
      <c r="A1768" s="415"/>
      <c r="B1768" s="360"/>
      <c r="C1768" s="360"/>
      <c r="D1768" s="360"/>
      <c r="E1768" s="360"/>
      <c r="F1768" s="360"/>
      <c r="G1768" s="124"/>
    </row>
    <row r="1769" spans="1:7" s="121" customFormat="1">
      <c r="A1769" s="361"/>
      <c r="B1769" s="362"/>
      <c r="C1769" s="362"/>
      <c r="D1769" s="362"/>
      <c r="E1769" s="362"/>
      <c r="F1769" s="362"/>
      <c r="G1769" s="363"/>
    </row>
  </sheetData>
  <mergeCells count="814">
    <mergeCell ref="C1432:G1432"/>
    <mergeCell ref="C1441:G1441"/>
    <mergeCell ref="C1450:G1450"/>
    <mergeCell ref="C1459:G1459"/>
    <mergeCell ref="C1468:G1468"/>
    <mergeCell ref="B1439:F1439"/>
    <mergeCell ref="A1379:A1385"/>
    <mergeCell ref="C1379:G1379"/>
    <mergeCell ref="B1385:F1385"/>
    <mergeCell ref="A1386:G1386"/>
    <mergeCell ref="A1387:A1394"/>
    <mergeCell ref="C1387:G1387"/>
    <mergeCell ref="B1394:F1394"/>
    <mergeCell ref="A1450:A1457"/>
    <mergeCell ref="B1466:F1466"/>
    <mergeCell ref="A1467:G1467"/>
    <mergeCell ref="A1459:A1466"/>
    <mergeCell ref="A1762:A1768"/>
    <mergeCell ref="A1395:G1395"/>
    <mergeCell ref="A1513:A1520"/>
    <mergeCell ref="C1513:G1513"/>
    <mergeCell ref="B1520:F1520"/>
    <mergeCell ref="A1521:G1521"/>
    <mergeCell ref="A1504:A1511"/>
    <mergeCell ref="C1504:G1504"/>
    <mergeCell ref="B1511:F1511"/>
    <mergeCell ref="A1512:G1512"/>
    <mergeCell ref="A1503:G1503"/>
    <mergeCell ref="C1495:G1495"/>
    <mergeCell ref="C1522:G1522"/>
    <mergeCell ref="C1531:G1531"/>
    <mergeCell ref="C1540:G1540"/>
    <mergeCell ref="A1494:G1494"/>
    <mergeCell ref="B1502:F1502"/>
    <mergeCell ref="A1440:G1440"/>
    <mergeCell ref="A1432:A1439"/>
    <mergeCell ref="B1448:F1448"/>
    <mergeCell ref="A1449:G1449"/>
    <mergeCell ref="A1441:A1448"/>
    <mergeCell ref="B1457:F1457"/>
    <mergeCell ref="A1458:G1458"/>
    <mergeCell ref="C206:G206"/>
    <mergeCell ref="A1:G1"/>
    <mergeCell ref="B2:G2"/>
    <mergeCell ref="C3:G3"/>
    <mergeCell ref="C5:G5"/>
    <mergeCell ref="C33:G33"/>
    <mergeCell ref="C44:G44"/>
    <mergeCell ref="C79:G79"/>
    <mergeCell ref="C119:G119"/>
    <mergeCell ref="C136:G136"/>
    <mergeCell ref="C145:G145"/>
    <mergeCell ref="C168:G168"/>
    <mergeCell ref="B32:G32"/>
    <mergeCell ref="B143:F143"/>
    <mergeCell ref="A144:G144"/>
    <mergeCell ref="A136:A143"/>
    <mergeCell ref="B154:G154"/>
    <mergeCell ref="B161:G161"/>
    <mergeCell ref="B166:F166"/>
    <mergeCell ref="A145:A166"/>
    <mergeCell ref="A44:A77"/>
    <mergeCell ref="B117:F117"/>
    <mergeCell ref="A118:G118"/>
    <mergeCell ref="A79:A117"/>
    <mergeCell ref="B411:G411"/>
    <mergeCell ref="A435:G435"/>
    <mergeCell ref="A428:A434"/>
    <mergeCell ref="B443:F443"/>
    <mergeCell ref="A444:G444"/>
    <mergeCell ref="A436:A443"/>
    <mergeCell ref="C363:G363"/>
    <mergeCell ref="C371:G371"/>
    <mergeCell ref="C379:G379"/>
    <mergeCell ref="C392:G392"/>
    <mergeCell ref="B369:F369"/>
    <mergeCell ref="A370:G370"/>
    <mergeCell ref="A363:A369"/>
    <mergeCell ref="B377:F377"/>
    <mergeCell ref="A378:G378"/>
    <mergeCell ref="A371:A377"/>
    <mergeCell ref="B417:F417"/>
    <mergeCell ref="A119:A134"/>
    <mergeCell ref="B197:F197"/>
    <mergeCell ref="A198:G198"/>
    <mergeCell ref="A189:A197"/>
    <mergeCell ref="B204:F204"/>
    <mergeCell ref="A205:G205"/>
    <mergeCell ref="A200:A204"/>
    <mergeCell ref="A167:G167"/>
    <mergeCell ref="B175:F175"/>
    <mergeCell ref="A176:G176"/>
    <mergeCell ref="A168:A175"/>
    <mergeCell ref="B187:F187"/>
    <mergeCell ref="A188:G188"/>
    <mergeCell ref="A177:A187"/>
    <mergeCell ref="B199:G199"/>
    <mergeCell ref="C177:G177"/>
    <mergeCell ref="C189:G189"/>
    <mergeCell ref="C200:G200"/>
    <mergeCell ref="B643:G643"/>
    <mergeCell ref="A617:G617"/>
    <mergeCell ref="B625:F625"/>
    <mergeCell ref="A626:G626"/>
    <mergeCell ref="C491:G491"/>
    <mergeCell ref="C501:G501"/>
    <mergeCell ref="C509:G509"/>
    <mergeCell ref="C519:G519"/>
    <mergeCell ref="C533:G533"/>
    <mergeCell ref="C547:G547"/>
    <mergeCell ref="B515:F515"/>
    <mergeCell ref="A516:G516"/>
    <mergeCell ref="A509:A515"/>
    <mergeCell ref="B531:F531"/>
    <mergeCell ref="B619:G619"/>
    <mergeCell ref="B518:G518"/>
    <mergeCell ref="B575:G575"/>
    <mergeCell ref="B590:G590"/>
    <mergeCell ref="B601:G601"/>
    <mergeCell ref="B618:G618"/>
    <mergeCell ref="C561:G561"/>
    <mergeCell ref="C576:G576"/>
    <mergeCell ref="C583:G583"/>
    <mergeCell ref="C591:G591"/>
    <mergeCell ref="C760:G760"/>
    <mergeCell ref="C767:G767"/>
    <mergeCell ref="C774:G774"/>
    <mergeCell ref="C788:G788"/>
    <mergeCell ref="C781:G781"/>
    <mergeCell ref="B765:F765"/>
    <mergeCell ref="A766:G766"/>
    <mergeCell ref="A760:A765"/>
    <mergeCell ref="A794:G794"/>
    <mergeCell ref="A788:A793"/>
    <mergeCell ref="B786:F786"/>
    <mergeCell ref="A787:G787"/>
    <mergeCell ref="A773:G773"/>
    <mergeCell ref="A767:A772"/>
    <mergeCell ref="B779:F779"/>
    <mergeCell ref="B772:F772"/>
    <mergeCell ref="A781:A786"/>
    <mergeCell ref="A780:G780"/>
    <mergeCell ref="A774:A779"/>
    <mergeCell ref="B793:F793"/>
    <mergeCell ref="C983:G983"/>
    <mergeCell ref="C989:G989"/>
    <mergeCell ref="C996:G996"/>
    <mergeCell ref="C1003:G1003"/>
    <mergeCell ref="C1010:G1010"/>
    <mergeCell ref="C1017:G1017"/>
    <mergeCell ref="B987:F987"/>
    <mergeCell ref="A988:G988"/>
    <mergeCell ref="A983:A987"/>
    <mergeCell ref="B1001:F1001"/>
    <mergeCell ref="B1016:G1016"/>
    <mergeCell ref="A1002:G1002"/>
    <mergeCell ref="A996:A1001"/>
    <mergeCell ref="B994:F994"/>
    <mergeCell ref="A995:G995"/>
    <mergeCell ref="A989:A994"/>
    <mergeCell ref="A1009:G1009"/>
    <mergeCell ref="B1014:F1014"/>
    <mergeCell ref="A1015:G1015"/>
    <mergeCell ref="A1003:A1008"/>
    <mergeCell ref="A1010:A1014"/>
    <mergeCell ref="B1335:G1335"/>
    <mergeCell ref="B1324:F1324"/>
    <mergeCell ref="A1325:G1325"/>
    <mergeCell ref="A1316:A1324"/>
    <mergeCell ref="A1334:G1334"/>
    <mergeCell ref="A1326:A1333"/>
    <mergeCell ref="C1326:G1326"/>
    <mergeCell ref="A1301:G1301"/>
    <mergeCell ref="A1295:A1300"/>
    <mergeCell ref="B1333:F1333"/>
    <mergeCell ref="B1307:F1307"/>
    <mergeCell ref="A1308:G1308"/>
    <mergeCell ref="A1302:A1307"/>
    <mergeCell ref="B1314:F1314"/>
    <mergeCell ref="A1315:G1315"/>
    <mergeCell ref="A1309:A1314"/>
    <mergeCell ref="C1316:G1316"/>
    <mergeCell ref="A1641:A1647"/>
    <mergeCell ref="B1622:F1622"/>
    <mergeCell ref="A1623:G1623"/>
    <mergeCell ref="C1558:G1558"/>
    <mergeCell ref="C1567:G1567"/>
    <mergeCell ref="C1579:G1579"/>
    <mergeCell ref="C1589:G1589"/>
    <mergeCell ref="B1565:F1565"/>
    <mergeCell ref="A1566:G1566"/>
    <mergeCell ref="A1558:A1565"/>
    <mergeCell ref="B1578:G1578"/>
    <mergeCell ref="A1588:G1588"/>
    <mergeCell ref="A1579:A1587"/>
    <mergeCell ref="C1611:G1611"/>
    <mergeCell ref="C1617:G1617"/>
    <mergeCell ref="C1624:G1624"/>
    <mergeCell ref="C1631:G1631"/>
    <mergeCell ref="C1641:G1641"/>
    <mergeCell ref="B1615:F1615"/>
    <mergeCell ref="A1616:G1616"/>
    <mergeCell ref="A1611:A1615"/>
    <mergeCell ref="B1639:F1639"/>
    <mergeCell ref="A1640:G1640"/>
    <mergeCell ref="A1631:A1639"/>
    <mergeCell ref="C1748:G1748"/>
    <mergeCell ref="C1755:G1755"/>
    <mergeCell ref="A1617:A1622"/>
    <mergeCell ref="B1629:F1629"/>
    <mergeCell ref="A1630:G1630"/>
    <mergeCell ref="A1624:A1629"/>
    <mergeCell ref="B1732:F1732"/>
    <mergeCell ref="B1692:F1692"/>
    <mergeCell ref="A1693:G1693"/>
    <mergeCell ref="A1683:A1692"/>
    <mergeCell ref="B1671:F1671"/>
    <mergeCell ref="A1672:G1672"/>
    <mergeCell ref="A1665:A1671"/>
    <mergeCell ref="B1681:F1681"/>
    <mergeCell ref="B1647:F1647"/>
    <mergeCell ref="A1648:G1648"/>
    <mergeCell ref="B1655:F1655"/>
    <mergeCell ref="A1649:A1655"/>
    <mergeCell ref="B1713:F1713"/>
    <mergeCell ref="A1707:A1713"/>
    <mergeCell ref="B1723:F1723"/>
    <mergeCell ref="C1683:G1683"/>
    <mergeCell ref="B1694:G1694"/>
    <mergeCell ref="A1656:G1656"/>
    <mergeCell ref="C1762:G1762"/>
    <mergeCell ref="B30:F30"/>
    <mergeCell ref="A31:G31"/>
    <mergeCell ref="B42:F42"/>
    <mergeCell ref="A43:G43"/>
    <mergeCell ref="A33:A42"/>
    <mergeCell ref="B77:F77"/>
    <mergeCell ref="A78:G78"/>
    <mergeCell ref="C1695:G1695"/>
    <mergeCell ref="C1707:G1707"/>
    <mergeCell ref="C1715:G1715"/>
    <mergeCell ref="C1725:G1725"/>
    <mergeCell ref="C1734:G1734"/>
    <mergeCell ref="C1741:G1741"/>
    <mergeCell ref="B1705:F1705"/>
    <mergeCell ref="A1706:G1706"/>
    <mergeCell ref="A1695:A1705"/>
    <mergeCell ref="C1649:G1649"/>
    <mergeCell ref="C1657:G1657"/>
    <mergeCell ref="C1665:G1665"/>
    <mergeCell ref="C1673:G1673"/>
    <mergeCell ref="B134:F134"/>
    <mergeCell ref="A135:G135"/>
    <mergeCell ref="A1610:G1610"/>
    <mergeCell ref="A242:G242"/>
    <mergeCell ref="A238:A241"/>
    <mergeCell ref="A237:G237"/>
    <mergeCell ref="A232:G232"/>
    <mergeCell ref="A233:A236"/>
    <mergeCell ref="A228:A231"/>
    <mergeCell ref="B210:F210"/>
    <mergeCell ref="A211:G211"/>
    <mergeCell ref="A206:A210"/>
    <mergeCell ref="B218:F218"/>
    <mergeCell ref="A219:G219"/>
    <mergeCell ref="B225:F225"/>
    <mergeCell ref="A212:A218"/>
    <mergeCell ref="A220:A225"/>
    <mergeCell ref="C212:G212"/>
    <mergeCell ref="C220:G220"/>
    <mergeCell ref="C228:G228"/>
    <mergeCell ref="C233:G233"/>
    <mergeCell ref="C238:G238"/>
    <mergeCell ref="A226:G226"/>
    <mergeCell ref="B231:F231"/>
    <mergeCell ref="B236:F236"/>
    <mergeCell ref="B241:F241"/>
    <mergeCell ref="B227:G227"/>
    <mergeCell ref="A275:G275"/>
    <mergeCell ref="A269:A274"/>
    <mergeCell ref="B283:F283"/>
    <mergeCell ref="A284:G284"/>
    <mergeCell ref="A276:A283"/>
    <mergeCell ref="B291:F291"/>
    <mergeCell ref="B251:F251"/>
    <mergeCell ref="A252:G252"/>
    <mergeCell ref="A243:A251"/>
    <mergeCell ref="B262:F262"/>
    <mergeCell ref="A263:G263"/>
    <mergeCell ref="A253:A262"/>
    <mergeCell ref="C243:G243"/>
    <mergeCell ref="C253:G253"/>
    <mergeCell ref="C264:G264"/>
    <mergeCell ref="C269:G269"/>
    <mergeCell ref="C276:G276"/>
    <mergeCell ref="C285:G285"/>
    <mergeCell ref="B267:F267"/>
    <mergeCell ref="A268:G268"/>
    <mergeCell ref="A264:A267"/>
    <mergeCell ref="B274:F274"/>
    <mergeCell ref="A311:G311"/>
    <mergeCell ref="A301:A310"/>
    <mergeCell ref="B322:F322"/>
    <mergeCell ref="A323:G323"/>
    <mergeCell ref="A312:A322"/>
    <mergeCell ref="B330:F330"/>
    <mergeCell ref="A292:G292"/>
    <mergeCell ref="A285:A291"/>
    <mergeCell ref="B298:F298"/>
    <mergeCell ref="A299:G299"/>
    <mergeCell ref="A294:A298"/>
    <mergeCell ref="B310:F310"/>
    <mergeCell ref="C294:G294"/>
    <mergeCell ref="B293:G293"/>
    <mergeCell ref="B300:G300"/>
    <mergeCell ref="C301:G301"/>
    <mergeCell ref="C312:G312"/>
    <mergeCell ref="C324:G324"/>
    <mergeCell ref="B360:F360"/>
    <mergeCell ref="A361:G361"/>
    <mergeCell ref="A354:A360"/>
    <mergeCell ref="A331:G331"/>
    <mergeCell ref="A324:A330"/>
    <mergeCell ref="B337:F337"/>
    <mergeCell ref="A338:G338"/>
    <mergeCell ref="A332:A337"/>
    <mergeCell ref="B352:F352"/>
    <mergeCell ref="A339:A352"/>
    <mergeCell ref="C339:G339"/>
    <mergeCell ref="C354:G354"/>
    <mergeCell ref="C332:G332"/>
    <mergeCell ref="A353:G353"/>
    <mergeCell ref="B362:G362"/>
    <mergeCell ref="A418:G418"/>
    <mergeCell ref="A412:A417"/>
    <mergeCell ref="B426:F426"/>
    <mergeCell ref="A427:G427"/>
    <mergeCell ref="A419:A426"/>
    <mergeCell ref="B434:F434"/>
    <mergeCell ref="A473:G473"/>
    <mergeCell ref="A465:A472"/>
    <mergeCell ref="B390:F390"/>
    <mergeCell ref="A391:G391"/>
    <mergeCell ref="A379:A390"/>
    <mergeCell ref="B399:F399"/>
    <mergeCell ref="A400:G400"/>
    <mergeCell ref="A392:A399"/>
    <mergeCell ref="C401:G401"/>
    <mergeCell ref="C412:G412"/>
    <mergeCell ref="C419:G419"/>
    <mergeCell ref="C428:G428"/>
    <mergeCell ref="C436:G436"/>
    <mergeCell ref="C445:G445"/>
    <mergeCell ref="B409:F409"/>
    <mergeCell ref="A410:G410"/>
    <mergeCell ref="A401:A409"/>
    <mergeCell ref="B479:F479"/>
    <mergeCell ref="A480:G480"/>
    <mergeCell ref="A474:A479"/>
    <mergeCell ref="B489:F489"/>
    <mergeCell ref="A449:G449"/>
    <mergeCell ref="A445:A448"/>
    <mergeCell ref="B462:F462"/>
    <mergeCell ref="A463:G463"/>
    <mergeCell ref="A450:A462"/>
    <mergeCell ref="B472:F472"/>
    <mergeCell ref="B464:G464"/>
    <mergeCell ref="C450:G450"/>
    <mergeCell ref="C465:G465"/>
    <mergeCell ref="C474:G474"/>
    <mergeCell ref="C481:G481"/>
    <mergeCell ref="B448:F448"/>
    <mergeCell ref="A532:G532"/>
    <mergeCell ref="A519:A531"/>
    <mergeCell ref="B545:F545"/>
    <mergeCell ref="A546:G546"/>
    <mergeCell ref="A533:A545"/>
    <mergeCell ref="B559:F559"/>
    <mergeCell ref="A490:G490"/>
    <mergeCell ref="A481:A489"/>
    <mergeCell ref="B499:F499"/>
    <mergeCell ref="A500:G500"/>
    <mergeCell ref="B507:F507"/>
    <mergeCell ref="A508:G508"/>
    <mergeCell ref="A501:A507"/>
    <mergeCell ref="A491:A499"/>
    <mergeCell ref="B517:G517"/>
    <mergeCell ref="A582:G582"/>
    <mergeCell ref="A576:A581"/>
    <mergeCell ref="B588:F588"/>
    <mergeCell ref="A589:G589"/>
    <mergeCell ref="A583:A588"/>
    <mergeCell ref="B599:F599"/>
    <mergeCell ref="A560:G560"/>
    <mergeCell ref="A547:A559"/>
    <mergeCell ref="B573:F573"/>
    <mergeCell ref="A574:G574"/>
    <mergeCell ref="A561:A573"/>
    <mergeCell ref="B581:F581"/>
    <mergeCell ref="A620:A625"/>
    <mergeCell ref="B632:F632"/>
    <mergeCell ref="A633:G633"/>
    <mergeCell ref="A627:A632"/>
    <mergeCell ref="B641:F641"/>
    <mergeCell ref="A642:G642"/>
    <mergeCell ref="A634:A641"/>
    <mergeCell ref="A600:G600"/>
    <mergeCell ref="A591:A599"/>
    <mergeCell ref="B608:F608"/>
    <mergeCell ref="A609:G609"/>
    <mergeCell ref="A602:A608"/>
    <mergeCell ref="B616:F616"/>
    <mergeCell ref="A610:A616"/>
    <mergeCell ref="C602:G602"/>
    <mergeCell ref="C610:G610"/>
    <mergeCell ref="C620:G620"/>
    <mergeCell ref="C634:G634"/>
    <mergeCell ref="C627:G627"/>
    <mergeCell ref="B665:F665"/>
    <mergeCell ref="A666:G666"/>
    <mergeCell ref="A660:A665"/>
    <mergeCell ref="B673:F673"/>
    <mergeCell ref="A674:G674"/>
    <mergeCell ref="A667:A673"/>
    <mergeCell ref="B649:F649"/>
    <mergeCell ref="A650:G650"/>
    <mergeCell ref="A644:A649"/>
    <mergeCell ref="B656:F656"/>
    <mergeCell ref="A657:G657"/>
    <mergeCell ref="A651:A656"/>
    <mergeCell ref="C644:G644"/>
    <mergeCell ref="B658:G658"/>
    <mergeCell ref="B659:G659"/>
    <mergeCell ref="C651:G651"/>
    <mergeCell ref="C660:G660"/>
    <mergeCell ref="C667:G667"/>
    <mergeCell ref="A698:A703"/>
    <mergeCell ref="B712:F712"/>
    <mergeCell ref="A713:G713"/>
    <mergeCell ref="A706:A712"/>
    <mergeCell ref="B722:F722"/>
    <mergeCell ref="B680:F680"/>
    <mergeCell ref="A681:G681"/>
    <mergeCell ref="A675:A680"/>
    <mergeCell ref="B688:F688"/>
    <mergeCell ref="A689:G689"/>
    <mergeCell ref="A683:A688"/>
    <mergeCell ref="B682:G682"/>
    <mergeCell ref="B705:G705"/>
    <mergeCell ref="C675:G675"/>
    <mergeCell ref="C683:G683"/>
    <mergeCell ref="C690:G690"/>
    <mergeCell ref="C698:G698"/>
    <mergeCell ref="C706:G706"/>
    <mergeCell ref="C714:G714"/>
    <mergeCell ref="B696:F696"/>
    <mergeCell ref="A697:G697"/>
    <mergeCell ref="A690:A696"/>
    <mergeCell ref="B703:F703"/>
    <mergeCell ref="A723:G723"/>
    <mergeCell ref="A714:A722"/>
    <mergeCell ref="B730:F730"/>
    <mergeCell ref="A731:G731"/>
    <mergeCell ref="B737:F737"/>
    <mergeCell ref="A738:G738"/>
    <mergeCell ref="A725:A730"/>
    <mergeCell ref="A732:A737"/>
    <mergeCell ref="A704:G704"/>
    <mergeCell ref="B724:G724"/>
    <mergeCell ref="C725:G725"/>
    <mergeCell ref="C732:G732"/>
    <mergeCell ref="B744:F744"/>
    <mergeCell ref="A745:G745"/>
    <mergeCell ref="B751:F751"/>
    <mergeCell ref="A752:G752"/>
    <mergeCell ref="B758:F758"/>
    <mergeCell ref="A759:G759"/>
    <mergeCell ref="A739:A744"/>
    <mergeCell ref="A746:A751"/>
    <mergeCell ref="A753:A758"/>
    <mergeCell ref="C753:G753"/>
    <mergeCell ref="C746:G746"/>
    <mergeCell ref="C739:G739"/>
    <mergeCell ref="B816:F816"/>
    <mergeCell ref="A817:G817"/>
    <mergeCell ref="A810:A816"/>
    <mergeCell ref="B808:F808"/>
    <mergeCell ref="A809:G809"/>
    <mergeCell ref="A802:A808"/>
    <mergeCell ref="C795:G795"/>
    <mergeCell ref="C802:G802"/>
    <mergeCell ref="C810:G810"/>
    <mergeCell ref="B800:F800"/>
    <mergeCell ref="A801:G801"/>
    <mergeCell ref="A795:A800"/>
    <mergeCell ref="B860:F860"/>
    <mergeCell ref="A861:G861"/>
    <mergeCell ref="A852:A860"/>
    <mergeCell ref="B867:F867"/>
    <mergeCell ref="A868:G868"/>
    <mergeCell ref="A862:A867"/>
    <mergeCell ref="B824:F824"/>
    <mergeCell ref="A825:G825"/>
    <mergeCell ref="A818:A824"/>
    <mergeCell ref="B831:F831"/>
    <mergeCell ref="A832:G832"/>
    <mergeCell ref="B838:F838"/>
    <mergeCell ref="A826:A831"/>
    <mergeCell ref="A833:A838"/>
    <mergeCell ref="C826:G826"/>
    <mergeCell ref="C833:G833"/>
    <mergeCell ref="C840:G840"/>
    <mergeCell ref="C852:G852"/>
    <mergeCell ref="C862:G862"/>
    <mergeCell ref="A839:G839"/>
    <mergeCell ref="B850:F850"/>
    <mergeCell ref="A851:G851"/>
    <mergeCell ref="A840:A850"/>
    <mergeCell ref="C818:G818"/>
    <mergeCell ref="B874:F874"/>
    <mergeCell ref="A875:G875"/>
    <mergeCell ref="A869:A874"/>
    <mergeCell ref="B881:F881"/>
    <mergeCell ref="A882:G882"/>
    <mergeCell ref="A876:A881"/>
    <mergeCell ref="C869:G869"/>
    <mergeCell ref="B942:F942"/>
    <mergeCell ref="A943:G943"/>
    <mergeCell ref="A951:G951"/>
    <mergeCell ref="C876:G876"/>
    <mergeCell ref="C893:G893"/>
    <mergeCell ref="C883:G883"/>
    <mergeCell ref="C908:G908"/>
    <mergeCell ref="C922:G922"/>
    <mergeCell ref="C927:G927"/>
    <mergeCell ref="B891:F891"/>
    <mergeCell ref="A892:G892"/>
    <mergeCell ref="B906:F906"/>
    <mergeCell ref="A907:G907"/>
    <mergeCell ref="A883:A891"/>
    <mergeCell ref="A908:A920"/>
    <mergeCell ref="A893:A906"/>
    <mergeCell ref="B920:F920"/>
    <mergeCell ref="A921:G921"/>
    <mergeCell ref="B925:F925"/>
    <mergeCell ref="A926:G926"/>
    <mergeCell ref="A935:G935"/>
    <mergeCell ref="B971:F971"/>
    <mergeCell ref="A972:G972"/>
    <mergeCell ref="A966:A971"/>
    <mergeCell ref="B981:F981"/>
    <mergeCell ref="A982:G982"/>
    <mergeCell ref="A973:A981"/>
    <mergeCell ref="A944:A950"/>
    <mergeCell ref="A936:A942"/>
    <mergeCell ref="A922:A925"/>
    <mergeCell ref="B957:F957"/>
    <mergeCell ref="A958:G958"/>
    <mergeCell ref="B964:F964"/>
    <mergeCell ref="A965:G965"/>
    <mergeCell ref="A959:A964"/>
    <mergeCell ref="C959:G959"/>
    <mergeCell ref="C966:G966"/>
    <mergeCell ref="C973:G973"/>
    <mergeCell ref="A952:A957"/>
    <mergeCell ref="B934:F934"/>
    <mergeCell ref="A927:A934"/>
    <mergeCell ref="C936:G936"/>
    <mergeCell ref="C944:G944"/>
    <mergeCell ref="C952:G952"/>
    <mergeCell ref="B950:F950"/>
    <mergeCell ref="B1022:F1022"/>
    <mergeCell ref="C1024:G1024"/>
    <mergeCell ref="C1031:G1031"/>
    <mergeCell ref="A1023:G1023"/>
    <mergeCell ref="A1017:A1022"/>
    <mergeCell ref="B1008:F1008"/>
    <mergeCell ref="A1109:G1109"/>
    <mergeCell ref="A1104:A1108"/>
    <mergeCell ref="A1041:A1045"/>
    <mergeCell ref="A1047:A1069"/>
    <mergeCell ref="A1071:A1075"/>
    <mergeCell ref="A1077:A1081"/>
    <mergeCell ref="A1083:A1088"/>
    <mergeCell ref="A1046:G1046"/>
    <mergeCell ref="B1069:F1069"/>
    <mergeCell ref="A1070:G1070"/>
    <mergeCell ref="B1075:F1075"/>
    <mergeCell ref="A1076:G1076"/>
    <mergeCell ref="B1081:F1081"/>
    <mergeCell ref="A1097:A1102"/>
    <mergeCell ref="C1036:G1036"/>
    <mergeCell ref="C1041:G1041"/>
    <mergeCell ref="C1047:G1047"/>
    <mergeCell ref="A1117:A1122"/>
    <mergeCell ref="A1124:A1129"/>
    <mergeCell ref="A1131:A1136"/>
    <mergeCell ref="B1029:F1029"/>
    <mergeCell ref="A1030:G1030"/>
    <mergeCell ref="A1024:A1029"/>
    <mergeCell ref="B1034:F1034"/>
    <mergeCell ref="A1031:A1034"/>
    <mergeCell ref="C1077:G1077"/>
    <mergeCell ref="C1083:G1083"/>
    <mergeCell ref="C1090:G1090"/>
    <mergeCell ref="C1097:G1097"/>
    <mergeCell ref="A1082:G1082"/>
    <mergeCell ref="B1088:F1088"/>
    <mergeCell ref="A1089:G1089"/>
    <mergeCell ref="B1095:F1095"/>
    <mergeCell ref="A1096:G1096"/>
    <mergeCell ref="A1090:A1095"/>
    <mergeCell ref="A1036:A1039"/>
    <mergeCell ref="C1071:G1071"/>
    <mergeCell ref="A1035:G1035"/>
    <mergeCell ref="B1039:F1039"/>
    <mergeCell ref="A1040:G1040"/>
    <mergeCell ref="B1045:F1045"/>
    <mergeCell ref="B1138:G1138"/>
    <mergeCell ref="A1164:G1164"/>
    <mergeCell ref="B1171:F1171"/>
    <mergeCell ref="B1155:F1155"/>
    <mergeCell ref="B1163:F1163"/>
    <mergeCell ref="A1157:A1163"/>
    <mergeCell ref="C1104:G1104"/>
    <mergeCell ref="C1110:G1110"/>
    <mergeCell ref="B1102:F1102"/>
    <mergeCell ref="A1103:G1103"/>
    <mergeCell ref="B1108:F1108"/>
    <mergeCell ref="B1136:F1136"/>
    <mergeCell ref="A1137:G1137"/>
    <mergeCell ref="B1129:F1129"/>
    <mergeCell ref="A1130:G1130"/>
    <mergeCell ref="B1122:F1122"/>
    <mergeCell ref="A1123:G1123"/>
    <mergeCell ref="B1115:F1115"/>
    <mergeCell ref="A1116:G1116"/>
    <mergeCell ref="C1117:G1117"/>
    <mergeCell ref="C1124:G1124"/>
    <mergeCell ref="C1131:G1131"/>
    <mergeCell ref="A1110:A1115"/>
    <mergeCell ref="B1150:F1150"/>
    <mergeCell ref="B1220:F1220"/>
    <mergeCell ref="A1165:A1171"/>
    <mergeCell ref="C1165:G1165"/>
    <mergeCell ref="C1173:G1173"/>
    <mergeCell ref="C1180:G1180"/>
    <mergeCell ref="A1156:G1156"/>
    <mergeCell ref="A1152:A1155"/>
    <mergeCell ref="A1139:A1150"/>
    <mergeCell ref="C1139:G1139"/>
    <mergeCell ref="C1152:G1152"/>
    <mergeCell ref="C1157:G1157"/>
    <mergeCell ref="A1151:G1151"/>
    <mergeCell ref="C1281:G1281"/>
    <mergeCell ref="B1210:F1210"/>
    <mergeCell ref="A1211:G1211"/>
    <mergeCell ref="A1202:A1210"/>
    <mergeCell ref="B1240:F1240"/>
    <mergeCell ref="B1201:G1201"/>
    <mergeCell ref="C1185:G1185"/>
    <mergeCell ref="A1172:G1172"/>
    <mergeCell ref="B1178:F1178"/>
    <mergeCell ref="A1179:G1179"/>
    <mergeCell ref="B1183:F1183"/>
    <mergeCell ref="A1180:A1183"/>
    <mergeCell ref="A1173:A1178"/>
    <mergeCell ref="A1184:G1184"/>
    <mergeCell ref="B1190:F1190"/>
    <mergeCell ref="A1191:G1191"/>
    <mergeCell ref="B1199:F1199"/>
    <mergeCell ref="A1200:G1200"/>
    <mergeCell ref="A1192:A1199"/>
    <mergeCell ref="A1185:A1190"/>
    <mergeCell ref="C1192:G1192"/>
    <mergeCell ref="C1202:G1202"/>
    <mergeCell ref="A1212:A1220"/>
    <mergeCell ref="C1212:G1212"/>
    <mergeCell ref="A1256:G1256"/>
    <mergeCell ref="A1249:A1255"/>
    <mergeCell ref="B1263:F1263"/>
    <mergeCell ref="A1264:G1264"/>
    <mergeCell ref="A1257:A1263"/>
    <mergeCell ref="B1279:F1279"/>
    <mergeCell ref="A1273:A1279"/>
    <mergeCell ref="C1257:G1257"/>
    <mergeCell ref="C1273:G1273"/>
    <mergeCell ref="A1241:G1241"/>
    <mergeCell ref="A1232:A1240"/>
    <mergeCell ref="B1247:F1247"/>
    <mergeCell ref="A1248:G1248"/>
    <mergeCell ref="A1242:A1247"/>
    <mergeCell ref="B1255:F1255"/>
    <mergeCell ref="C1232:G1232"/>
    <mergeCell ref="C1242:G1242"/>
    <mergeCell ref="C1249:G1249"/>
    <mergeCell ref="C1288:G1288"/>
    <mergeCell ref="C1295:G1295"/>
    <mergeCell ref="C1302:G1302"/>
    <mergeCell ref="C1309:G1309"/>
    <mergeCell ref="A1280:G1280"/>
    <mergeCell ref="B1286:F1286"/>
    <mergeCell ref="A1287:G1287"/>
    <mergeCell ref="B1360:F1360"/>
    <mergeCell ref="A1361:G1361"/>
    <mergeCell ref="A1353:A1360"/>
    <mergeCell ref="B1343:F1343"/>
    <mergeCell ref="A1344:G1344"/>
    <mergeCell ref="A1336:A1343"/>
    <mergeCell ref="B1351:F1351"/>
    <mergeCell ref="A1352:G1352"/>
    <mergeCell ref="A1345:A1351"/>
    <mergeCell ref="C1353:G1353"/>
    <mergeCell ref="C1336:G1336"/>
    <mergeCell ref="C1345:G1345"/>
    <mergeCell ref="A1281:A1286"/>
    <mergeCell ref="B1293:F1293"/>
    <mergeCell ref="A1294:G1294"/>
    <mergeCell ref="A1288:A1293"/>
    <mergeCell ref="B1300:F1300"/>
    <mergeCell ref="B1369:F1369"/>
    <mergeCell ref="A1370:G1370"/>
    <mergeCell ref="A1362:A1369"/>
    <mergeCell ref="B1430:F1430"/>
    <mergeCell ref="A1431:G1431"/>
    <mergeCell ref="A1423:A1430"/>
    <mergeCell ref="C1362:G1362"/>
    <mergeCell ref="C1423:G1423"/>
    <mergeCell ref="A1414:A1421"/>
    <mergeCell ref="C1414:G1414"/>
    <mergeCell ref="B1421:F1421"/>
    <mergeCell ref="A1422:G1422"/>
    <mergeCell ref="A1405:A1412"/>
    <mergeCell ref="C1405:G1405"/>
    <mergeCell ref="B1412:F1412"/>
    <mergeCell ref="A1413:G1413"/>
    <mergeCell ref="A1396:A1403"/>
    <mergeCell ref="C1396:G1396"/>
    <mergeCell ref="B1403:F1403"/>
    <mergeCell ref="A1404:G1404"/>
    <mergeCell ref="A1371:A1377"/>
    <mergeCell ref="C1371:G1371"/>
    <mergeCell ref="B1377:F1377"/>
    <mergeCell ref="A1378:G1378"/>
    <mergeCell ref="A1476:G1476"/>
    <mergeCell ref="A1468:A1475"/>
    <mergeCell ref="C1477:G1477"/>
    <mergeCell ref="C1486:G1486"/>
    <mergeCell ref="A1540:A1547"/>
    <mergeCell ref="B1556:F1556"/>
    <mergeCell ref="A1557:G1557"/>
    <mergeCell ref="A1549:A1556"/>
    <mergeCell ref="B1529:F1529"/>
    <mergeCell ref="A1530:G1530"/>
    <mergeCell ref="A1522:A1529"/>
    <mergeCell ref="B1538:F1538"/>
    <mergeCell ref="A1539:G1539"/>
    <mergeCell ref="A1531:A1538"/>
    <mergeCell ref="C1549:G1549"/>
    <mergeCell ref="A1495:A1502"/>
    <mergeCell ref="B1484:F1484"/>
    <mergeCell ref="A1485:G1485"/>
    <mergeCell ref="A1477:A1484"/>
    <mergeCell ref="B1493:F1493"/>
    <mergeCell ref="A1486:A1493"/>
    <mergeCell ref="B1475:F1475"/>
    <mergeCell ref="A4:G4"/>
    <mergeCell ref="A1761:G1761"/>
    <mergeCell ref="A1755:A1760"/>
    <mergeCell ref="B1766:G1766"/>
    <mergeCell ref="B1768:F1768"/>
    <mergeCell ref="A1769:G1769"/>
    <mergeCell ref="A5:A30"/>
    <mergeCell ref="A1747:G1747"/>
    <mergeCell ref="A1741:A1746"/>
    <mergeCell ref="B1753:F1753"/>
    <mergeCell ref="A1754:G1754"/>
    <mergeCell ref="A1748:A1753"/>
    <mergeCell ref="B1760:F1760"/>
    <mergeCell ref="A1733:G1733"/>
    <mergeCell ref="A1725:A1732"/>
    <mergeCell ref="B1739:F1739"/>
    <mergeCell ref="A1740:G1740"/>
    <mergeCell ref="A1734:A1739"/>
    <mergeCell ref="B1746:F1746"/>
    <mergeCell ref="A1714:G1714"/>
    <mergeCell ref="A1724:G1724"/>
    <mergeCell ref="A1715:A1723"/>
    <mergeCell ref="A1682:G1682"/>
    <mergeCell ref="A1673:A1681"/>
    <mergeCell ref="B1663:F1663"/>
    <mergeCell ref="A1664:G1664"/>
    <mergeCell ref="A1657:A1663"/>
    <mergeCell ref="B1602:F1602"/>
    <mergeCell ref="A1221:G1221"/>
    <mergeCell ref="A1222:A1230"/>
    <mergeCell ref="C1222:G1222"/>
    <mergeCell ref="B1230:F1230"/>
    <mergeCell ref="A1231:G1231"/>
    <mergeCell ref="A1265:A1271"/>
    <mergeCell ref="C1265:G1265"/>
    <mergeCell ref="B1271:F1271"/>
    <mergeCell ref="A1272:G1272"/>
    <mergeCell ref="A1603:G1603"/>
    <mergeCell ref="A1589:A1602"/>
    <mergeCell ref="B1609:F1609"/>
    <mergeCell ref="A1604:A1609"/>
    <mergeCell ref="B1576:F1576"/>
    <mergeCell ref="A1577:G1577"/>
    <mergeCell ref="A1567:A1576"/>
    <mergeCell ref="B1587:F1587"/>
    <mergeCell ref="C1604:G1604"/>
    <mergeCell ref="B1547:F1547"/>
    <mergeCell ref="A1548:G1548"/>
  </mergeCells>
  <printOptions horizontalCentered="1"/>
  <pageMargins left="0.51181102362204722" right="0.31496062992125984" top="0.39370078740157483" bottom="0.78740157480314965" header="0.31496062992125984" footer="0.31496062992125984"/>
  <pageSetup paperSize="9" scale="63" orientation="portrait" r:id="rId1"/>
  <headerFooter>
    <oddFooter>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31"/>
  <sheetViews>
    <sheetView tabSelected="1" view="pageBreakPreview" zoomScale="60" zoomScaleNormal="85" workbookViewId="0">
      <selection sqref="A1:AB1"/>
    </sheetView>
  </sheetViews>
  <sheetFormatPr defaultRowHeight="15"/>
  <cols>
    <col min="2" max="2" width="24.85546875" customWidth="1"/>
    <col min="3" max="3" width="9.28515625" bestFit="1" customWidth="1"/>
    <col min="4" max="4" width="14.42578125" bestFit="1" customWidth="1"/>
    <col min="5" max="5" width="9.28515625" customWidth="1"/>
    <col min="6" max="6" width="13.42578125" customWidth="1"/>
    <col min="7" max="7" width="9.28515625" customWidth="1"/>
    <col min="8" max="8" width="14.140625" customWidth="1"/>
    <col min="9" max="9" width="9.28515625" customWidth="1"/>
    <col min="10" max="10" width="16.5703125" customWidth="1"/>
    <col min="11" max="11" width="9.28515625" customWidth="1"/>
    <col min="12" max="12" width="16.140625" customWidth="1"/>
    <col min="13" max="13" width="9.140625" customWidth="1"/>
    <col min="14" max="14" width="16.85546875" customWidth="1"/>
    <col min="15" max="15" width="9.140625" customWidth="1"/>
    <col min="16" max="16" width="15.85546875" customWidth="1"/>
    <col min="17" max="17" width="9.140625" customWidth="1"/>
    <col min="18" max="18" width="15.42578125" customWidth="1"/>
    <col min="19" max="19" width="9.140625" customWidth="1"/>
    <col min="20" max="20" width="16.28515625" customWidth="1"/>
    <col min="21" max="21" width="9.140625" customWidth="1"/>
    <col min="22" max="22" width="15.5703125" bestFit="1" customWidth="1"/>
    <col min="23" max="23" width="9.140625" customWidth="1"/>
    <col min="24" max="24" width="15.85546875" bestFit="1" customWidth="1"/>
    <col min="25" max="25" width="9.140625" customWidth="1"/>
    <col min="26" max="26" width="17" bestFit="1" customWidth="1"/>
    <col min="27" max="27" width="9.140625" customWidth="1"/>
    <col min="28" max="28" width="16.5703125" bestFit="1" customWidth="1"/>
    <col min="29" max="29" width="9.140625" customWidth="1"/>
  </cols>
  <sheetData>
    <row r="1" spans="1:28" ht="80.25" customHeight="1" thickBot="1">
      <c r="A1" s="416" t="s">
        <v>726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8"/>
    </row>
    <row r="2" spans="1:28">
      <c r="A2" s="15" t="s">
        <v>0</v>
      </c>
      <c r="B2" s="328" t="s">
        <v>1</v>
      </c>
      <c r="C2" s="419" t="s">
        <v>2</v>
      </c>
      <c r="D2" s="419"/>
      <c r="E2" s="420" t="s">
        <v>46</v>
      </c>
      <c r="F2" s="420"/>
      <c r="G2" s="421" t="s">
        <v>45</v>
      </c>
      <c r="H2" s="421"/>
      <c r="I2" s="420" t="s">
        <v>44</v>
      </c>
      <c r="J2" s="420"/>
      <c r="K2" s="421" t="s">
        <v>43</v>
      </c>
      <c r="L2" s="421"/>
      <c r="M2" s="420" t="s">
        <v>42</v>
      </c>
      <c r="N2" s="420"/>
      <c r="O2" s="421" t="s">
        <v>41</v>
      </c>
      <c r="P2" s="421"/>
      <c r="Q2" s="420" t="s">
        <v>40</v>
      </c>
      <c r="R2" s="420"/>
      <c r="S2" s="422" t="s">
        <v>39</v>
      </c>
      <c r="T2" s="422"/>
      <c r="U2" s="420" t="s">
        <v>38</v>
      </c>
      <c r="V2" s="420"/>
      <c r="W2" s="421" t="s">
        <v>231</v>
      </c>
      <c r="X2" s="421"/>
      <c r="Y2" s="420" t="s">
        <v>232</v>
      </c>
      <c r="Z2" s="420"/>
      <c r="AA2" s="422" t="s">
        <v>233</v>
      </c>
      <c r="AB2" s="423"/>
    </row>
    <row r="3" spans="1:28">
      <c r="A3" s="329"/>
      <c r="B3" s="319"/>
      <c r="C3" s="319" t="s">
        <v>20</v>
      </c>
      <c r="D3" s="319" t="s">
        <v>21</v>
      </c>
      <c r="E3" s="320" t="s">
        <v>20</v>
      </c>
      <c r="F3" s="320" t="s">
        <v>21</v>
      </c>
      <c r="G3" s="321" t="s">
        <v>20</v>
      </c>
      <c r="H3" s="321" t="s">
        <v>21</v>
      </c>
      <c r="I3" s="320" t="s">
        <v>20</v>
      </c>
      <c r="J3" s="320" t="s">
        <v>21</v>
      </c>
      <c r="K3" s="321" t="s">
        <v>20</v>
      </c>
      <c r="L3" s="321" t="s">
        <v>21</v>
      </c>
      <c r="M3" s="320" t="s">
        <v>20</v>
      </c>
      <c r="N3" s="320" t="s">
        <v>21</v>
      </c>
      <c r="O3" s="321" t="s">
        <v>20</v>
      </c>
      <c r="P3" s="321" t="s">
        <v>21</v>
      </c>
      <c r="Q3" s="320" t="s">
        <v>20</v>
      </c>
      <c r="R3" s="320" t="s">
        <v>21</v>
      </c>
      <c r="S3" s="322" t="s">
        <v>20</v>
      </c>
      <c r="T3" s="322" t="s">
        <v>21</v>
      </c>
      <c r="U3" s="320" t="s">
        <v>20</v>
      </c>
      <c r="V3" s="320" t="s">
        <v>21</v>
      </c>
      <c r="W3" s="321" t="s">
        <v>20</v>
      </c>
      <c r="X3" s="321" t="s">
        <v>21</v>
      </c>
      <c r="Y3" s="320" t="s">
        <v>20</v>
      </c>
      <c r="Z3" s="320" t="s">
        <v>21</v>
      </c>
      <c r="AA3" s="322" t="s">
        <v>20</v>
      </c>
      <c r="AB3" s="330" t="s">
        <v>21</v>
      </c>
    </row>
    <row r="4" spans="1:28">
      <c r="A4" s="331" t="s">
        <v>710</v>
      </c>
      <c r="B4" s="323" t="str">
        <f>PLANILHA!B6</f>
        <v>SERVIÇOS PRELIMINARES</v>
      </c>
      <c r="C4" s="1"/>
      <c r="D4" s="2"/>
      <c r="E4" s="25"/>
      <c r="F4" s="324"/>
      <c r="G4" s="26"/>
      <c r="H4" s="325"/>
      <c r="I4" s="25"/>
      <c r="J4" s="27"/>
      <c r="K4" s="26"/>
      <c r="L4" s="325"/>
      <c r="M4" s="25"/>
      <c r="N4" s="324"/>
      <c r="O4" s="26"/>
      <c r="P4" s="325"/>
      <c r="Q4" s="25"/>
      <c r="R4" s="324"/>
      <c r="S4" s="26"/>
      <c r="T4" s="326"/>
      <c r="U4" s="25"/>
      <c r="V4" s="324"/>
      <c r="W4" s="26"/>
      <c r="X4" s="325"/>
      <c r="Y4" s="25"/>
      <c r="Z4" s="324"/>
      <c r="AA4" s="28"/>
      <c r="AB4" s="332"/>
    </row>
    <row r="5" spans="1:28">
      <c r="A5" s="331" t="s">
        <v>711</v>
      </c>
      <c r="B5" s="327" t="str">
        <f>PLANILHA!B10</f>
        <v>CANTEIRO DE OBRAS</v>
      </c>
      <c r="C5" s="1"/>
      <c r="D5" s="2"/>
      <c r="E5" s="25"/>
      <c r="F5" s="324"/>
      <c r="G5" s="26"/>
      <c r="H5" s="325"/>
      <c r="I5" s="25"/>
      <c r="J5" s="27"/>
      <c r="K5" s="26"/>
      <c r="L5" s="325"/>
      <c r="M5" s="25"/>
      <c r="N5" s="324"/>
      <c r="O5" s="26"/>
      <c r="P5" s="325"/>
      <c r="Q5" s="25"/>
      <c r="R5" s="324"/>
      <c r="S5" s="28"/>
      <c r="T5" s="326"/>
      <c r="U5" s="25"/>
      <c r="V5" s="324"/>
      <c r="W5" s="26"/>
      <c r="X5" s="325"/>
      <c r="Y5" s="25"/>
      <c r="Z5" s="324"/>
      <c r="AA5" s="28"/>
      <c r="AB5" s="332"/>
    </row>
    <row r="6" spans="1:28">
      <c r="A6" s="331" t="s">
        <v>712</v>
      </c>
      <c r="B6" s="327" t="str">
        <f>PLANILHA!B21</f>
        <v>MOVIMENTO DE TERRA</v>
      </c>
      <c r="C6" s="1"/>
      <c r="D6" s="2"/>
      <c r="E6" s="25"/>
      <c r="F6" s="324"/>
      <c r="G6" s="26"/>
      <c r="H6" s="325"/>
      <c r="I6" s="25"/>
      <c r="J6" s="27"/>
      <c r="K6" s="26"/>
      <c r="L6" s="325"/>
      <c r="M6" s="25"/>
      <c r="N6" s="324"/>
      <c r="O6" s="26"/>
      <c r="P6" s="325"/>
      <c r="Q6" s="25"/>
      <c r="R6" s="324"/>
      <c r="S6" s="28"/>
      <c r="T6" s="326"/>
      <c r="U6" s="25"/>
      <c r="V6" s="324"/>
      <c r="W6" s="26"/>
      <c r="X6" s="325"/>
      <c r="Y6" s="25"/>
      <c r="Z6" s="324"/>
      <c r="AA6" s="28"/>
      <c r="AB6" s="332"/>
    </row>
    <row r="7" spans="1:28">
      <c r="A7" s="331" t="s">
        <v>713</v>
      </c>
      <c r="B7" s="327" t="str">
        <f>PLANILHA!B27</f>
        <v>FUNDAÇÃO</v>
      </c>
      <c r="C7" s="1"/>
      <c r="D7" s="2"/>
      <c r="E7" s="25"/>
      <c r="F7" s="324"/>
      <c r="G7" s="26"/>
      <c r="H7" s="325"/>
      <c r="I7" s="25"/>
      <c r="J7" s="27"/>
      <c r="K7" s="26"/>
      <c r="L7" s="325"/>
      <c r="M7" s="25"/>
      <c r="N7" s="324"/>
      <c r="O7" s="26"/>
      <c r="P7" s="325"/>
      <c r="Q7" s="25"/>
      <c r="R7" s="324"/>
      <c r="S7" s="28"/>
      <c r="T7" s="326"/>
      <c r="U7" s="25"/>
      <c r="V7" s="324"/>
      <c r="W7" s="26"/>
      <c r="X7" s="325"/>
      <c r="Y7" s="25"/>
      <c r="Z7" s="324"/>
      <c r="AA7" s="28"/>
      <c r="AB7" s="332"/>
    </row>
    <row r="8" spans="1:28">
      <c r="A8" s="331" t="s">
        <v>714</v>
      </c>
      <c r="B8" s="327" t="str">
        <f>PLANILHA!B38</f>
        <v>IMPERMEABILIZAÇÃO</v>
      </c>
      <c r="C8" s="1"/>
      <c r="D8" s="2"/>
      <c r="E8" s="25"/>
      <c r="F8" s="324"/>
      <c r="G8" s="26"/>
      <c r="H8" s="325"/>
      <c r="I8" s="25"/>
      <c r="J8" s="27"/>
      <c r="K8" s="26"/>
      <c r="L8" s="325"/>
      <c r="M8" s="25"/>
      <c r="N8" s="324"/>
      <c r="O8" s="26"/>
      <c r="P8" s="325"/>
      <c r="Q8" s="25"/>
      <c r="R8" s="324"/>
      <c r="S8" s="28"/>
      <c r="T8" s="326"/>
      <c r="U8" s="25"/>
      <c r="V8" s="324"/>
      <c r="W8" s="26"/>
      <c r="X8" s="325"/>
      <c r="Y8" s="25"/>
      <c r="Z8" s="324"/>
      <c r="AA8" s="28"/>
      <c r="AB8" s="332"/>
    </row>
    <row r="9" spans="1:28">
      <c r="A9" s="331" t="s">
        <v>715</v>
      </c>
      <c r="B9" s="327" t="str">
        <f>PLANILHA!B41</f>
        <v>ESTRUTURAL</v>
      </c>
      <c r="C9" s="1"/>
      <c r="D9" s="2"/>
      <c r="E9" s="25"/>
      <c r="F9" s="324"/>
      <c r="G9" s="26"/>
      <c r="H9" s="325"/>
      <c r="I9" s="25"/>
      <c r="J9" s="27"/>
      <c r="K9" s="26"/>
      <c r="L9" s="325"/>
      <c r="M9" s="25"/>
      <c r="N9" s="324"/>
      <c r="O9" s="26"/>
      <c r="P9" s="325"/>
      <c r="Q9" s="25"/>
      <c r="R9" s="324"/>
      <c r="S9" s="28"/>
      <c r="T9" s="326"/>
      <c r="U9" s="25"/>
      <c r="V9" s="324"/>
      <c r="W9" s="26"/>
      <c r="X9" s="325"/>
      <c r="Y9" s="25"/>
      <c r="Z9" s="324"/>
      <c r="AA9" s="28"/>
      <c r="AB9" s="332"/>
    </row>
    <row r="10" spans="1:28">
      <c r="A10" s="331" t="s">
        <v>716</v>
      </c>
      <c r="B10" s="327" t="str">
        <f>PLANILHA!B49</f>
        <v>ALVENARIAS</v>
      </c>
      <c r="C10" s="1"/>
      <c r="D10" s="2"/>
      <c r="E10" s="25"/>
      <c r="F10" s="324"/>
      <c r="G10" s="26"/>
      <c r="H10" s="325"/>
      <c r="I10" s="25"/>
      <c r="J10" s="27"/>
      <c r="K10" s="26"/>
      <c r="L10" s="325"/>
      <c r="M10" s="25"/>
      <c r="N10" s="324"/>
      <c r="O10" s="26"/>
      <c r="P10" s="325"/>
      <c r="Q10" s="25"/>
      <c r="R10" s="324"/>
      <c r="S10" s="28"/>
      <c r="T10" s="326"/>
      <c r="U10" s="25"/>
      <c r="V10" s="324"/>
      <c r="W10" s="26"/>
      <c r="X10" s="325"/>
      <c r="Y10" s="25"/>
      <c r="Z10" s="324"/>
      <c r="AA10" s="28"/>
      <c r="AB10" s="332"/>
    </row>
    <row r="11" spans="1:28">
      <c r="A11" s="331" t="s">
        <v>717</v>
      </c>
      <c r="B11" s="327" t="str">
        <f>PLANILHA!B56</f>
        <v>COBERTURA</v>
      </c>
      <c r="C11" s="1"/>
      <c r="D11" s="2"/>
      <c r="E11" s="25"/>
      <c r="F11" s="324"/>
      <c r="G11" s="26"/>
      <c r="H11" s="325"/>
      <c r="I11" s="25"/>
      <c r="J11" s="27"/>
      <c r="K11" s="26"/>
      <c r="L11" s="325"/>
      <c r="M11" s="25"/>
      <c r="N11" s="324"/>
      <c r="O11" s="26"/>
      <c r="P11" s="325"/>
      <c r="Q11" s="25"/>
      <c r="R11" s="324"/>
      <c r="S11" s="28"/>
      <c r="T11" s="326"/>
      <c r="U11" s="25"/>
      <c r="V11" s="324"/>
      <c r="W11" s="26"/>
      <c r="X11" s="325"/>
      <c r="Y11" s="25"/>
      <c r="Z11" s="324"/>
      <c r="AA11" s="28"/>
      <c r="AB11" s="332"/>
    </row>
    <row r="12" spans="1:28">
      <c r="A12" s="331" t="s">
        <v>718</v>
      </c>
      <c r="B12" s="327" t="str">
        <f>PLANILHA!B64</f>
        <v>PISO</v>
      </c>
      <c r="C12" s="1"/>
      <c r="D12" s="2"/>
      <c r="E12" s="25"/>
      <c r="F12" s="324"/>
      <c r="G12" s="26"/>
      <c r="H12" s="325"/>
      <c r="I12" s="25"/>
      <c r="J12" s="27"/>
      <c r="K12" s="26"/>
      <c r="L12" s="325"/>
      <c r="M12" s="25"/>
      <c r="N12" s="324"/>
      <c r="O12" s="26"/>
      <c r="P12" s="325"/>
      <c r="Q12" s="25"/>
      <c r="R12" s="324"/>
      <c r="S12" s="28"/>
      <c r="T12" s="326"/>
      <c r="U12" s="25"/>
      <c r="V12" s="324"/>
      <c r="W12" s="26"/>
      <c r="X12" s="325"/>
      <c r="Y12" s="25"/>
      <c r="Z12" s="324"/>
      <c r="AA12" s="28"/>
      <c r="AB12" s="332"/>
    </row>
    <row r="13" spans="1:28">
      <c r="A13" s="331" t="s">
        <v>719</v>
      </c>
      <c r="B13" s="327" t="str">
        <f>PLANILHA!B72</f>
        <v>ESQUADRIAS</v>
      </c>
      <c r="C13" s="1"/>
      <c r="D13" s="2"/>
      <c r="E13" s="25"/>
      <c r="F13" s="324"/>
      <c r="G13" s="26"/>
      <c r="H13" s="325"/>
      <c r="I13" s="25"/>
      <c r="J13" s="27"/>
      <c r="K13" s="26"/>
      <c r="L13" s="325"/>
      <c r="M13" s="25"/>
      <c r="N13" s="324"/>
      <c r="O13" s="26"/>
      <c r="P13" s="325"/>
      <c r="Q13" s="25"/>
      <c r="R13" s="324"/>
      <c r="S13" s="28"/>
      <c r="T13" s="326"/>
      <c r="U13" s="25"/>
      <c r="V13" s="324"/>
      <c r="W13" s="26"/>
      <c r="X13" s="325"/>
      <c r="Y13" s="25"/>
      <c r="Z13" s="324"/>
      <c r="AA13" s="28"/>
      <c r="AB13" s="332"/>
    </row>
    <row r="14" spans="1:28">
      <c r="A14" s="331" t="s">
        <v>331</v>
      </c>
      <c r="B14" s="327" t="str">
        <f>PLANILHA!B87</f>
        <v>REVESTIMENTOS</v>
      </c>
      <c r="C14" s="1"/>
      <c r="D14" s="2"/>
      <c r="E14" s="25"/>
      <c r="F14" s="324"/>
      <c r="G14" s="26"/>
      <c r="H14" s="325"/>
      <c r="I14" s="25"/>
      <c r="J14" s="27"/>
      <c r="K14" s="26"/>
      <c r="L14" s="325"/>
      <c r="M14" s="25"/>
      <c r="N14" s="324"/>
      <c r="O14" s="26"/>
      <c r="P14" s="325"/>
      <c r="Q14" s="25"/>
      <c r="R14" s="324"/>
      <c r="S14" s="28"/>
      <c r="T14" s="326"/>
      <c r="U14" s="25"/>
      <c r="V14" s="324"/>
      <c r="W14" s="26"/>
      <c r="X14" s="325"/>
      <c r="Y14" s="25"/>
      <c r="Z14" s="324"/>
      <c r="AA14" s="28"/>
      <c r="AB14" s="332"/>
    </row>
    <row r="15" spans="1:28">
      <c r="A15" s="331" t="s">
        <v>339</v>
      </c>
      <c r="B15" s="327" t="str">
        <f>PLANILHA!B96</f>
        <v>PINTURA</v>
      </c>
      <c r="C15" s="1"/>
      <c r="D15" s="2"/>
      <c r="E15" s="25"/>
      <c r="F15" s="324"/>
      <c r="G15" s="26"/>
      <c r="H15" s="325"/>
      <c r="I15" s="25"/>
      <c r="J15" s="27"/>
      <c r="K15" s="26"/>
      <c r="L15" s="325"/>
      <c r="M15" s="25"/>
      <c r="N15" s="324"/>
      <c r="O15" s="26"/>
      <c r="P15" s="325"/>
      <c r="Q15" s="25"/>
      <c r="R15" s="324"/>
      <c r="S15" s="28"/>
      <c r="T15" s="326"/>
      <c r="U15" s="25"/>
      <c r="V15" s="324"/>
      <c r="W15" s="26"/>
      <c r="X15" s="325"/>
      <c r="Y15" s="25"/>
      <c r="Z15" s="324"/>
      <c r="AA15" s="28"/>
      <c r="AB15" s="332"/>
    </row>
    <row r="16" spans="1:28">
      <c r="A16" s="331" t="s">
        <v>351</v>
      </c>
      <c r="B16" s="327" t="str">
        <f>PLANILHA!B109</f>
        <v>INSTALAÇÕES ELETRICA</v>
      </c>
      <c r="C16" s="1"/>
      <c r="D16" s="2"/>
      <c r="E16" s="25"/>
      <c r="F16" s="324"/>
      <c r="G16" s="26"/>
      <c r="H16" s="325"/>
      <c r="I16" s="25"/>
      <c r="J16" s="27"/>
      <c r="K16" s="26"/>
      <c r="L16" s="325"/>
      <c r="M16" s="25"/>
      <c r="N16" s="324"/>
      <c r="O16" s="26"/>
      <c r="P16" s="325"/>
      <c r="Q16" s="25"/>
      <c r="R16" s="324"/>
      <c r="S16" s="28"/>
      <c r="T16" s="326"/>
      <c r="U16" s="25"/>
      <c r="V16" s="324"/>
      <c r="W16" s="26"/>
      <c r="X16" s="325"/>
      <c r="Y16" s="25"/>
      <c r="Z16" s="324"/>
      <c r="AA16" s="28"/>
      <c r="AB16" s="325"/>
    </row>
    <row r="17" spans="1:28">
      <c r="A17" s="331" t="s">
        <v>389</v>
      </c>
      <c r="B17" s="323" t="str">
        <f>PLANILHA!B148</f>
        <v>INSTALAÇÕES DE SPDCA</v>
      </c>
      <c r="C17" s="1"/>
      <c r="D17" s="2"/>
      <c r="E17" s="25"/>
      <c r="F17" s="324"/>
      <c r="G17" s="26"/>
      <c r="H17" s="325"/>
      <c r="I17" s="25"/>
      <c r="J17" s="27"/>
      <c r="K17" s="26"/>
      <c r="L17" s="325"/>
      <c r="M17" s="25"/>
      <c r="N17" s="324"/>
      <c r="O17" s="26"/>
      <c r="P17" s="325"/>
      <c r="Q17" s="25"/>
      <c r="R17" s="324"/>
      <c r="S17" s="26"/>
      <c r="T17" s="326"/>
      <c r="U17" s="25"/>
      <c r="V17" s="324"/>
      <c r="W17" s="26"/>
      <c r="X17" s="325"/>
      <c r="Y17" s="25"/>
      <c r="Z17" s="324"/>
      <c r="AA17" s="28"/>
      <c r="AB17" s="325"/>
    </row>
    <row r="18" spans="1:28">
      <c r="A18" s="331" t="s">
        <v>406</v>
      </c>
      <c r="B18" s="327" t="str">
        <f>PLANILHA!B166</f>
        <v>INSTALAÇÕES DE INCÊNDIO</v>
      </c>
      <c r="C18" s="1"/>
      <c r="D18" s="2"/>
      <c r="E18" s="25"/>
      <c r="F18" s="324"/>
      <c r="G18" s="26"/>
      <c r="H18" s="325"/>
      <c r="I18" s="25"/>
      <c r="J18" s="27"/>
      <c r="K18" s="26"/>
      <c r="L18" s="325"/>
      <c r="M18" s="25"/>
      <c r="N18" s="324"/>
      <c r="O18" s="26"/>
      <c r="P18" s="325"/>
      <c r="Q18" s="25"/>
      <c r="R18" s="324"/>
      <c r="S18" s="28"/>
      <c r="T18" s="326"/>
      <c r="U18" s="25"/>
      <c r="V18" s="324"/>
      <c r="W18" s="26"/>
      <c r="X18" s="325"/>
      <c r="Y18" s="25"/>
      <c r="Z18" s="324"/>
      <c r="AA18" s="28"/>
      <c r="AB18" s="332"/>
    </row>
    <row r="19" spans="1:28">
      <c r="A19" s="331" t="s">
        <v>415</v>
      </c>
      <c r="B19" s="327" t="str">
        <f>PLANILHA!B176</f>
        <v>INSTALAÇÃO DE AGUAFRIA</v>
      </c>
      <c r="C19" s="1"/>
      <c r="D19" s="2"/>
      <c r="E19" s="25"/>
      <c r="F19" s="324"/>
      <c r="G19" s="26"/>
      <c r="H19" s="325"/>
      <c r="I19" s="25"/>
      <c r="J19" s="27"/>
      <c r="K19" s="26"/>
      <c r="L19" s="325"/>
      <c r="M19" s="25"/>
      <c r="N19" s="324"/>
      <c r="O19" s="26"/>
      <c r="P19" s="325"/>
      <c r="Q19" s="25"/>
      <c r="R19" s="324"/>
      <c r="S19" s="28"/>
      <c r="T19" s="326"/>
      <c r="U19" s="25"/>
      <c r="V19" s="324"/>
      <c r="W19" s="26"/>
      <c r="X19" s="325"/>
      <c r="Y19" s="25"/>
      <c r="Z19" s="324"/>
      <c r="AA19" s="28"/>
      <c r="AB19" s="332"/>
    </row>
    <row r="20" spans="1:28">
      <c r="A20" s="331" t="s">
        <v>431</v>
      </c>
      <c r="B20" s="327" t="str">
        <f>PLANILHA!B194</f>
        <v>INSTALAÇÃO DE ESGOTO</v>
      </c>
      <c r="C20" s="1"/>
      <c r="D20" s="2"/>
      <c r="E20" s="25"/>
      <c r="F20" s="324"/>
      <c r="G20" s="26"/>
      <c r="H20" s="325"/>
      <c r="I20" s="25"/>
      <c r="J20" s="27"/>
      <c r="K20" s="26"/>
      <c r="L20" s="325"/>
      <c r="M20" s="25"/>
      <c r="N20" s="324"/>
      <c r="O20" s="26"/>
      <c r="P20" s="325"/>
      <c r="Q20" s="25"/>
      <c r="R20" s="324"/>
      <c r="S20" s="28"/>
      <c r="T20" s="326"/>
      <c r="U20" s="25"/>
      <c r="V20" s="324"/>
      <c r="W20" s="26"/>
      <c r="X20" s="325"/>
      <c r="Y20" s="25"/>
      <c r="Z20" s="324"/>
      <c r="AA20" s="28"/>
      <c r="AB20" s="332"/>
    </row>
    <row r="21" spans="1:28">
      <c r="A21" s="331" t="s">
        <v>437</v>
      </c>
      <c r="B21" s="327" t="str">
        <f>PLANILHA!B223</f>
        <v>LOUCAS E ACESSORIOS</v>
      </c>
      <c r="C21" s="1"/>
      <c r="D21" s="2"/>
      <c r="E21" s="25"/>
      <c r="F21" s="324"/>
      <c r="G21" s="26"/>
      <c r="H21" s="325"/>
      <c r="I21" s="25"/>
      <c r="J21" s="27"/>
      <c r="K21" s="26"/>
      <c r="L21" s="325"/>
      <c r="M21" s="25"/>
      <c r="N21" s="324"/>
      <c r="O21" s="26"/>
      <c r="P21" s="325"/>
      <c r="Q21" s="25"/>
      <c r="R21" s="324"/>
      <c r="S21" s="28"/>
      <c r="T21" s="326"/>
      <c r="U21" s="25"/>
      <c r="V21" s="324"/>
      <c r="W21" s="26"/>
      <c r="X21" s="325"/>
      <c r="Y21" s="25"/>
      <c r="Z21" s="324"/>
      <c r="AA21" s="28"/>
      <c r="AB21" s="332"/>
    </row>
    <row r="22" spans="1:28">
      <c r="A22" s="331" t="s">
        <v>469</v>
      </c>
      <c r="B22" s="327" t="str">
        <f>PLANILHA!B238</f>
        <v xml:space="preserve"> CONCLUSÃO E LIMPEZA DA OBRA</v>
      </c>
      <c r="C22" s="1"/>
      <c r="D22" s="2"/>
      <c r="E22" s="25"/>
      <c r="F22" s="324"/>
      <c r="G22" s="26"/>
      <c r="H22" s="325"/>
      <c r="I22" s="25"/>
      <c r="J22" s="27"/>
      <c r="K22" s="26"/>
      <c r="L22" s="325"/>
      <c r="M22" s="25"/>
      <c r="N22" s="324"/>
      <c r="O22" s="26"/>
      <c r="P22" s="325"/>
      <c r="Q22" s="25"/>
      <c r="R22" s="324"/>
      <c r="S22" s="28"/>
      <c r="T22" s="326"/>
      <c r="U22" s="25"/>
      <c r="V22" s="324"/>
      <c r="W22" s="26"/>
      <c r="X22" s="325"/>
      <c r="Y22" s="25"/>
      <c r="Z22" s="324"/>
      <c r="AA22" s="28"/>
      <c r="AB22" s="332"/>
    </row>
    <row r="23" spans="1:28" ht="15.75" thickBot="1">
      <c r="A23" s="333" t="s">
        <v>675</v>
      </c>
      <c r="B23" s="334" t="str">
        <f>PLANILHA!B254</f>
        <v>EQUIPAMENTOS</v>
      </c>
      <c r="C23" s="22"/>
      <c r="D23" s="23"/>
      <c r="E23" s="29"/>
      <c r="F23" s="335"/>
      <c r="G23" s="30"/>
      <c r="H23" s="336"/>
      <c r="I23" s="29"/>
      <c r="J23" s="31"/>
      <c r="K23" s="30"/>
      <c r="L23" s="336"/>
      <c r="M23" s="29"/>
      <c r="N23" s="335"/>
      <c r="O23" s="30"/>
      <c r="P23" s="336"/>
      <c r="Q23" s="29"/>
      <c r="R23" s="335"/>
      <c r="S23" s="30"/>
      <c r="T23" s="337"/>
      <c r="U23" s="29"/>
      <c r="V23" s="335"/>
      <c r="W23" s="30"/>
      <c r="X23" s="336"/>
      <c r="Y23" s="29"/>
      <c r="Z23" s="335"/>
      <c r="AA23" s="32"/>
      <c r="AB23" s="338"/>
    </row>
    <row r="24" spans="1:28" ht="15.75" thickBot="1">
      <c r="A24" s="16"/>
      <c r="B24" s="11"/>
      <c r="C24" s="33"/>
      <c r="D24" s="17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  <c r="W24" s="33"/>
      <c r="X24" s="33"/>
      <c r="Y24" s="33"/>
      <c r="Z24" s="33"/>
      <c r="AA24" s="33"/>
      <c r="AB24" s="33"/>
    </row>
    <row r="25" spans="1:28">
      <c r="A25" s="425"/>
      <c r="B25" s="14" t="s">
        <v>22</v>
      </c>
      <c r="C25" s="428"/>
      <c r="D25" s="24"/>
      <c r="E25" s="35"/>
      <c r="F25" s="36"/>
      <c r="G25" s="37"/>
      <c r="H25" s="36"/>
      <c r="I25" s="37"/>
      <c r="J25" s="36"/>
      <c r="K25" s="38"/>
      <c r="L25" s="36"/>
      <c r="M25" s="38"/>
      <c r="N25" s="36"/>
      <c r="O25" s="38"/>
      <c r="P25" s="36"/>
      <c r="Q25" s="38"/>
      <c r="R25" s="36"/>
      <c r="S25" s="38"/>
      <c r="T25" s="36"/>
      <c r="U25" s="38"/>
      <c r="V25" s="39"/>
      <c r="W25" s="38"/>
      <c r="X25" s="36"/>
      <c r="Y25" s="38"/>
      <c r="Z25" s="36"/>
      <c r="AA25" s="38"/>
      <c r="AB25" s="36"/>
    </row>
    <row r="26" spans="1:28">
      <c r="A26" s="426"/>
      <c r="B26" s="3" t="s">
        <v>23</v>
      </c>
      <c r="C26" s="429"/>
      <c r="D26" s="8"/>
      <c r="E26" s="40"/>
      <c r="F26" s="9"/>
      <c r="G26" s="41"/>
      <c r="H26" s="9"/>
      <c r="I26" s="10"/>
      <c r="J26" s="9"/>
      <c r="K26" s="4"/>
      <c r="L26" s="9"/>
      <c r="M26" s="4"/>
      <c r="N26" s="9"/>
      <c r="O26" s="4"/>
      <c r="P26" s="9"/>
      <c r="Q26" s="4"/>
      <c r="R26" s="9"/>
      <c r="S26" s="4"/>
      <c r="T26" s="9"/>
      <c r="U26" s="4"/>
      <c r="V26" s="18"/>
      <c r="W26" s="4"/>
      <c r="X26" s="9"/>
      <c r="Y26" s="4"/>
      <c r="Z26" s="9"/>
      <c r="AA26" s="4"/>
      <c r="AB26" s="9"/>
    </row>
    <row r="27" spans="1:28">
      <c r="A27" s="426"/>
      <c r="B27" s="12"/>
      <c r="C27" s="429"/>
      <c r="D27" s="5"/>
      <c r="E27" s="42"/>
      <c r="F27" s="43"/>
      <c r="G27" s="44"/>
      <c r="H27" s="45"/>
      <c r="I27" s="44"/>
      <c r="J27" s="45"/>
      <c r="K27" s="44"/>
      <c r="L27" s="45"/>
      <c r="M27" s="44"/>
      <c r="N27" s="45"/>
      <c r="O27" s="44"/>
      <c r="P27" s="46"/>
      <c r="Q27" s="44"/>
      <c r="R27" s="45"/>
      <c r="S27" s="44"/>
      <c r="T27" s="45"/>
      <c r="U27" s="44"/>
      <c r="V27" s="47"/>
      <c r="W27" s="44"/>
      <c r="X27" s="46"/>
      <c r="Y27" s="44"/>
      <c r="Z27" s="45"/>
      <c r="AA27" s="44"/>
      <c r="AB27" s="45"/>
    </row>
    <row r="28" spans="1:28">
      <c r="A28" s="426"/>
      <c r="B28" s="6" t="s">
        <v>24</v>
      </c>
      <c r="C28" s="429"/>
      <c r="D28" s="7"/>
      <c r="E28" s="48"/>
      <c r="F28" s="49"/>
      <c r="G28" s="50"/>
      <c r="H28" s="51"/>
      <c r="I28" s="50"/>
      <c r="J28" s="51"/>
      <c r="K28" s="50"/>
      <c r="L28" s="51"/>
      <c r="M28" s="50"/>
      <c r="N28" s="51"/>
      <c r="O28" s="50"/>
      <c r="P28" s="51"/>
      <c r="Q28" s="50"/>
      <c r="R28" s="51"/>
      <c r="S28" s="50"/>
      <c r="T28" s="51"/>
      <c r="U28" s="50"/>
      <c r="V28" s="52"/>
      <c r="W28" s="50"/>
      <c r="X28" s="51"/>
      <c r="Y28" s="50"/>
      <c r="Z28" s="51"/>
      <c r="AA28" s="50"/>
      <c r="AB28" s="51"/>
    </row>
    <row r="29" spans="1:28" ht="15.75" thickBot="1">
      <c r="A29" s="427"/>
      <c r="B29" s="13" t="s">
        <v>25</v>
      </c>
      <c r="C29" s="430"/>
      <c r="D29" s="19"/>
      <c r="E29" s="53"/>
      <c r="F29" s="20"/>
      <c r="G29" s="21"/>
      <c r="H29" s="20"/>
      <c r="I29" s="21"/>
      <c r="J29" s="20"/>
      <c r="K29" s="21"/>
      <c r="L29" s="20"/>
      <c r="M29" s="21"/>
      <c r="N29" s="20"/>
      <c r="O29" s="21"/>
      <c r="P29" s="20"/>
      <c r="Q29" s="21"/>
      <c r="R29" s="20"/>
      <c r="S29" s="21"/>
      <c r="T29" s="20"/>
      <c r="U29" s="21"/>
      <c r="V29" s="54"/>
      <c r="W29" s="21"/>
      <c r="X29" s="20"/>
      <c r="Y29" s="21"/>
      <c r="Z29" s="20"/>
      <c r="AA29" s="21"/>
      <c r="AB29" s="20"/>
    </row>
    <row r="31" spans="1:28">
      <c r="A31" s="424" t="s">
        <v>720</v>
      </c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4"/>
      <c r="T31" s="424"/>
      <c r="U31" s="424"/>
      <c r="V31" s="424"/>
      <c r="W31" s="424"/>
      <c r="X31" s="424"/>
      <c r="Y31" s="424"/>
      <c r="Z31" s="424"/>
      <c r="AA31" s="424"/>
      <c r="AB31" s="424"/>
    </row>
  </sheetData>
  <mergeCells count="17">
    <mergeCell ref="A31:AB31"/>
    <mergeCell ref="A25:A29"/>
    <mergeCell ref="C25:C29"/>
    <mergeCell ref="A1:AB1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W2:X2"/>
    <mergeCell ref="Y2:Z2"/>
    <mergeCell ref="AA2:AB2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PLANILHA</vt:lpstr>
      <vt:lpstr>COMP. DE CUSTO</vt:lpstr>
      <vt:lpstr>CRONOGRAMA,</vt:lpstr>
      <vt:lpstr>'COMP. DE CUSTO'!Area_de_impressao</vt:lpstr>
      <vt:lpstr>PLANILHA!Area_de_impressao</vt:lpstr>
      <vt:lpstr>'COMP. DE CUSTO'!Titulos_de_impressao</vt:lpstr>
      <vt:lpstr>PLANILHA!Titulos_de_impressao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</dc:creator>
  <cp:lastModifiedBy> </cp:lastModifiedBy>
  <cp:lastPrinted>2011-09-22T13:44:10Z</cp:lastPrinted>
  <dcterms:created xsi:type="dcterms:W3CDTF">2009-06-21T20:50:24Z</dcterms:created>
  <dcterms:modified xsi:type="dcterms:W3CDTF">2011-10-11T12:50:15Z</dcterms:modified>
</cp:coreProperties>
</file>