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195" windowHeight="9210" activeTab="3"/>
  </bookViews>
  <sheets>
    <sheet name="ORÇAMENTO" sheetId="2" r:id="rId1"/>
    <sheet name="AC" sheetId="6" r:id="rId2"/>
    <sheet name="CRONOGRAMA" sheetId="3" r:id="rId3"/>
    <sheet name="COMPOSIÇÕES" sheetId="9" r:id="rId4"/>
  </sheets>
  <definedNames>
    <definedName name="_xlnm.Print_Area" localSheetId="0">ORÇAMENTO!$A$1:$G$71</definedName>
    <definedName name="_xlnm.Print_Titles" localSheetId="3">COMPOSIÇÕES!$1:$5</definedName>
    <definedName name="_xlnm.Print_Titles" localSheetId="0">ORÇAMENTO!$1:$5</definedName>
  </definedNames>
  <calcPr calcId="125725"/>
</workbook>
</file>

<file path=xl/calcChain.xml><?xml version="1.0" encoding="utf-8"?>
<calcChain xmlns="http://schemas.openxmlformats.org/spreadsheetml/2006/main">
  <c r="B13" i="3"/>
  <c r="B12"/>
  <c r="A13"/>
  <c r="A12"/>
  <c r="B11"/>
  <c r="A11"/>
  <c r="B10"/>
  <c r="A10"/>
  <c r="B9"/>
  <c r="A9"/>
  <c r="B8"/>
  <c r="A8"/>
  <c r="A7"/>
  <c r="B7"/>
  <c r="F42" i="2"/>
  <c r="F58" l="1"/>
  <c r="G58" s="1"/>
  <c r="G59" s="1"/>
  <c r="D13" i="3" s="1"/>
  <c r="G42" i="2"/>
  <c r="F33"/>
  <c r="E16" i="6"/>
  <c r="G16" s="1"/>
  <c r="G19" i="9"/>
  <c r="G20"/>
  <c r="G21"/>
  <c r="G22"/>
  <c r="G23"/>
  <c r="G24"/>
  <c r="G18"/>
  <c r="E15" i="6"/>
  <c r="G31"/>
  <c r="G30"/>
  <c r="G29"/>
  <c r="G28"/>
  <c r="G27"/>
  <c r="G26"/>
  <c r="G25"/>
  <c r="G24"/>
  <c r="G23"/>
  <c r="G22"/>
  <c r="G21"/>
  <c r="G20"/>
  <c r="G19"/>
  <c r="G18"/>
  <c r="G17"/>
  <c r="G15"/>
  <c r="G14"/>
  <c r="G13"/>
  <c r="G12"/>
  <c r="G11"/>
  <c r="G10"/>
  <c r="G9"/>
  <c r="F44" i="2" l="1"/>
  <c r="G44" s="1"/>
  <c r="F48"/>
  <c r="G48" s="1"/>
  <c r="F47"/>
  <c r="G47" s="1"/>
  <c r="F45"/>
  <c r="G45" s="1"/>
  <c r="F46"/>
  <c r="G46" s="1"/>
  <c r="F43"/>
  <c r="G43" s="1"/>
  <c r="F21"/>
  <c r="F25"/>
  <c r="F20"/>
  <c r="F29"/>
  <c r="F28"/>
  <c r="F39"/>
  <c r="F24"/>
  <c r="F32"/>
  <c r="F34"/>
  <c r="F35"/>
  <c r="F36"/>
  <c r="F54"/>
  <c r="F40"/>
  <c r="F41"/>
  <c r="F49"/>
  <c r="F55"/>
  <c r="F53"/>
  <c r="F30"/>
  <c r="F31"/>
  <c r="F50"/>
  <c r="F51"/>
  <c r="F52"/>
  <c r="F22"/>
  <c r="F23"/>
  <c r="F13"/>
  <c r="F15"/>
  <c r="F17"/>
  <c r="F12"/>
  <c r="F16"/>
  <c r="F11"/>
  <c r="F10"/>
  <c r="G25" i="9"/>
  <c r="F9" i="2" s="1"/>
  <c r="G7" i="6"/>
  <c r="F7" i="2" s="1"/>
  <c r="G21" l="1"/>
  <c r="G41"/>
  <c r="G20"/>
  <c r="F14"/>
  <c r="G53"/>
  <c r="G54"/>
  <c r="G52"/>
  <c r="G55"/>
  <c r="G51"/>
  <c r="G50"/>
  <c r="G49"/>
  <c r="G40"/>
  <c r="G39"/>
  <c r="G56" l="1"/>
  <c r="D12" i="3" s="1"/>
  <c r="G36" i="2"/>
  <c r="G35"/>
  <c r="G34"/>
  <c r="G33"/>
  <c r="G32"/>
  <c r="G31"/>
  <c r="G30"/>
  <c r="G29"/>
  <c r="G28"/>
  <c r="G23"/>
  <c r="G22"/>
  <c r="G17"/>
  <c r="G16"/>
  <c r="G15"/>
  <c r="G14"/>
  <c r="G13"/>
  <c r="G12"/>
  <c r="G11"/>
  <c r="G10"/>
  <c r="G9"/>
  <c r="L12" i="3" l="1"/>
  <c r="F12"/>
  <c r="N12"/>
  <c r="J12"/>
  <c r="H12"/>
  <c r="G25" i="2"/>
  <c r="G24"/>
  <c r="H13" i="3"/>
  <c r="J13"/>
  <c r="L13"/>
  <c r="N13"/>
  <c r="F13"/>
  <c r="G37" i="2"/>
  <c r="D11" i="3" s="1"/>
  <c r="G18" i="2"/>
  <c r="G7"/>
  <c r="D8" i="3" s="1"/>
  <c r="D9" l="1"/>
  <c r="L9" s="1"/>
  <c r="H9"/>
  <c r="L11"/>
  <c r="N11"/>
  <c r="F11"/>
  <c r="H11"/>
  <c r="J11"/>
  <c r="L8"/>
  <c r="H8"/>
  <c r="N8"/>
  <c r="J8"/>
  <c r="F8"/>
  <c r="G26" i="2"/>
  <c r="N9" i="3" l="1"/>
  <c r="J9"/>
  <c r="F9"/>
  <c r="D10"/>
  <c r="H10" l="1"/>
  <c r="J10"/>
  <c r="L10"/>
  <c r="N10"/>
  <c r="F10"/>
  <c r="G6" i="2" l="1"/>
  <c r="D7" i="3" l="1"/>
  <c r="J7" s="1"/>
  <c r="J15" s="1"/>
  <c r="G61" i="2"/>
  <c r="G63" s="1"/>
  <c r="G65" s="1"/>
  <c r="H7" i="3"/>
  <c r="H15" s="1"/>
  <c r="F7" l="1"/>
  <c r="F15" s="1"/>
  <c r="L7"/>
  <c r="L15" s="1"/>
  <c r="D15"/>
  <c r="C12" s="1"/>
  <c r="N7"/>
  <c r="N15" s="1"/>
  <c r="F18"/>
  <c r="H18" s="1"/>
  <c r="J18" s="1"/>
  <c r="L18" l="1"/>
  <c r="L16"/>
  <c r="N18"/>
  <c r="N16"/>
  <c r="H16"/>
  <c r="J16"/>
  <c r="C11"/>
  <c r="C7"/>
  <c r="C10"/>
  <c r="C13"/>
  <c r="F16"/>
  <c r="F19" s="1"/>
  <c r="C8"/>
  <c r="C9"/>
  <c r="H19" l="1"/>
  <c r="J19" s="1"/>
  <c r="L19" s="1"/>
  <c r="N19" s="1"/>
</calcChain>
</file>

<file path=xl/sharedStrings.xml><?xml version="1.0" encoding="utf-8"?>
<sst xmlns="http://schemas.openxmlformats.org/spreadsheetml/2006/main" count="401" uniqueCount="240">
  <si>
    <t>SUBTOTAL</t>
  </si>
  <si>
    <t>TOTAL</t>
  </si>
  <si>
    <t>CAMPUS JK - DIAMANTINA</t>
  </si>
  <si>
    <t>ITEM</t>
  </si>
  <si>
    <t>DISCRIMINAÇÃO</t>
  </si>
  <si>
    <t>UNID.</t>
  </si>
  <si>
    <t>QUANT.</t>
  </si>
  <si>
    <t>VALOR</t>
  </si>
  <si>
    <t>%</t>
  </si>
  <si>
    <t>(%) SIMPLES</t>
  </si>
  <si>
    <t>(%) ACUMULADO</t>
  </si>
  <si>
    <t>SERVIÇOS PRELIMINARES</t>
  </si>
  <si>
    <t>CÓDIGO</t>
  </si>
  <si>
    <t>PLANILHA DE ORÇAMENTO BÁSICO</t>
  </si>
  <si>
    <t>PLACA DE OBRA EM CHAPA DE ACO GALVANIZADO</t>
  </si>
  <si>
    <t>BARRACAO DE OBRA EM CHAPA DE MADEIRA COMPENSADA COM BANHEIRO, COBERTURA EM FIBROCIMENTO 4 MM, INCLUSO INSTALACOES HIDRO-SANITARIAS E ELETRICAS</t>
  </si>
  <si>
    <t xml:space="preserve">SUBTOTAL </t>
  </si>
  <si>
    <t>3.1</t>
  </si>
  <si>
    <t>3.2</t>
  </si>
  <si>
    <t>3.3</t>
  </si>
  <si>
    <t>3.4</t>
  </si>
  <si>
    <t>3.5</t>
  </si>
  <si>
    <t>3.6</t>
  </si>
  <si>
    <t>3.7</t>
  </si>
  <si>
    <t>M</t>
  </si>
  <si>
    <t>LOCAÇÃO TOPOGRÁFICA ACIMA DE 50 PONTOS</t>
  </si>
  <si>
    <t>SETOP - URB-MFC-020</t>
  </si>
  <si>
    <t xml:space="preserve">
REMOÇÃO E REASSENTAMENTO DE MEIO-FIO PRÉ-MOLDADO DE CONCRETO COM REAPROVEITAMENTO</t>
  </si>
  <si>
    <t>SETOP- DEM-SAR-005</t>
  </si>
  <si>
    <t>4.1</t>
  </si>
  <si>
    <t>4.2</t>
  </si>
  <si>
    <t>4.3</t>
  </si>
  <si>
    <t>4.4</t>
  </si>
  <si>
    <t>4.5</t>
  </si>
  <si>
    <t>4.6</t>
  </si>
  <si>
    <t xml:space="preserve"> SARJETA EM CONCRETO, PREPARO MANUAL, COM SEIXO ROLADO, ESPESSURA = 8CM, LARGURA 50 CM</t>
  </si>
  <si>
    <t>SINAPI - 74012/001</t>
  </si>
  <si>
    <t xml:space="preserve">SINAPI - 73892/002 </t>
  </si>
  <si>
    <t xml:space="preserve">SINAPI - 74236/001 </t>
  </si>
  <si>
    <t>GRAMA BATATAIS EM PLACAS</t>
  </si>
  <si>
    <t>H</t>
  </si>
  <si>
    <t xml:space="preserve">SINAPI - 73849/002 </t>
  </si>
  <si>
    <t>TOTAL DA OBRA SEM BDI</t>
  </si>
  <si>
    <t xml:space="preserve">TOTAL DA OBRA </t>
  </si>
  <si>
    <t>DESCRIÇÃO</t>
  </si>
  <si>
    <t>(R$) SIMPLES</t>
  </si>
  <si>
    <t>(R$) ACUMULADO</t>
  </si>
  <si>
    <t>1º MÊS</t>
  </si>
  <si>
    <t>2º  MÊS</t>
  </si>
  <si>
    <t>3º MÊS</t>
  </si>
  <si>
    <t>4º  MÊS</t>
  </si>
  <si>
    <t>5º MÊS</t>
  </si>
  <si>
    <t>1.0</t>
  </si>
  <si>
    <t xml:space="preserve"> PREÇO UNITÁRIO </t>
  </si>
  <si>
    <t>UN</t>
  </si>
  <si>
    <t>SERVENTE</t>
  </si>
  <si>
    <t>URBANIZAÇÃO 2 ETAPA</t>
  </si>
  <si>
    <t>CRONOGRAMA FISICO FINANCEIRO</t>
  </si>
  <si>
    <t xml:space="preserve">PREÇO TOTAL </t>
  </si>
  <si>
    <t>CARPINTEIRO DE FORMAS</t>
  </si>
  <si>
    <t>KG</t>
  </si>
  <si>
    <t>EXECUÇÃO DE CALÇADA EM CONCRETO 1:3:5 (FCK=12 MPA) PREPARO MECÂNICO,E= 7CM</t>
  </si>
  <si>
    <t>M3</t>
  </si>
  <si>
    <t>MOBILIZAÇÃO E DESMOBILIZAÇÃO DE OBRA - PARA OBRAS EXECUTADAS EM CENTROS URBANOS OU PRÓXIMOS DE CENTROS URBANOS - CONF. DEMOSTRATIVO EM ANEXO</t>
  </si>
  <si>
    <t>ADMINISTRAÇÃO LOCAL -  CONF. DEMOSTRATIVO EM ANEXO</t>
  </si>
  <si>
    <t>M2</t>
  </si>
  <si>
    <t xml:space="preserve">BARRACAO DE OBRA PARA ALOJAMENTO/ESCRITORIO, PISO EM PINHO 3A, PAREDES EM COMPENSADO 10MM, COBERTURA EM TELHA AMIANTO 6MM, INCLUSO INSTALACO ES ELETRICAS E ESQUADRIAS </t>
  </si>
  <si>
    <t xml:space="preserve">BARRACAO PARA DEPOSITO EM TABUAS DE MADEIRA, COBERTURA EM FIBROCIMENTO 4 MM, INCLUSO PISO ARGAMASSA TRAÇO 1:6 (CIMENTO E AREIA) </t>
  </si>
  <si>
    <t>INSTAL/LIGACAO PROVISORIA ELETRICA BAIXA TENSAO P/CANT OBRA OBRA,M3-CHAVE 100A CARGA 3KWH,20CV EXCL FORN MEDIDOR</t>
  </si>
  <si>
    <t>INSTAL/LIGACAO PROVISORIA DE AGUA EXCL FORN MEDIDOR</t>
  </si>
  <si>
    <t>LIGAÇÃO DE ESGOTO EM TUBO PVC ESGOTO SÉRIE-R DN 150MM, DA CAIXA ATÉ A REDE, INCLUINDO ESCAVAÇÃO E REATERRO ATÉ 1,00M, COMPOSTO POR 13,65M TUBO PVC SÉRIE-R ESGOTO DN 150MM - FORNECIMENTO E INSTALAÇÃO DE</t>
  </si>
  <si>
    <t>TAPUME DE CHAPA DE MADEIRA COMPENSADA (6MM) - PINTURA A CAL- APROVEITAMENTO 2 X</t>
  </si>
  <si>
    <t>SICRO 2 - 2 S 02 200 00</t>
  </si>
  <si>
    <t>SICRO 2 - 2 S 02 200 01</t>
  </si>
  <si>
    <t>SICRO 2 - 2 S 02 110 00</t>
  </si>
  <si>
    <t>AREIA ASFALTO A FRIO (AAUF), COM CAP 50/70 INCLUSO USINAGEM E APLICACAO, EXCLUSIVE TRANSPORTE</t>
  </si>
  <si>
    <t>SINAPI - 74209/001</t>
  </si>
  <si>
    <t>SINAPI - 73805/001</t>
  </si>
  <si>
    <t>SINAPI - 74242/001</t>
  </si>
  <si>
    <t>SINAPI - 74210/001</t>
  </si>
  <si>
    <t>SINAPI - 73960/001</t>
  </si>
  <si>
    <t>SINAPI - 73659-74218/001-74217/002</t>
  </si>
  <si>
    <t>SINAPI - 73784/002</t>
  </si>
  <si>
    <t>SINAPI - 74220/001</t>
  </si>
  <si>
    <t>SETOP - MOB-002</t>
  </si>
  <si>
    <t>SETOP - ADM-001</t>
  </si>
  <si>
    <t>DEMOLIÇÃO DE SARJETA OU SARJETÃO DE CONCRETO</t>
  </si>
  <si>
    <t>DEMOLICAO DE CONCRETO SIMPLES</t>
  </si>
  <si>
    <t>SINAPI - 73616</t>
  </si>
  <si>
    <t>ESTRUTURA DE MADEIRA DE LEI 1A SERRADA NAO APARELHADA, PARA TELHAS CEAMICAS, VAOS 7M ATE 10 M</t>
  </si>
  <si>
    <t>SINAPI - 72078</t>
  </si>
  <si>
    <t>SINAPI - 76450/001</t>
  </si>
  <si>
    <t>COBERTURA EM TELHA CERAMICA TIPO PAULISTINHA (COLONIAL TRAPEZOIDAL), COM ARGAMASSA TRACO 1:3 (CIMENTO E AREIA) E ARAME RECOZIDO</t>
  </si>
  <si>
    <t>ALVENARIA EM PEDRA LAGOA SANTA SERRADA (ESPESSURA DA PEDRA 3 CM) 1 VEZ (ESPESSURA 20CM) ASSENTADA COM ARGAMASSA TRAÇO 1:2:8 (CIMENTO, CAL E AREIA)</t>
  </si>
  <si>
    <t>CAMPUS PRESIDENTE JUSCELINO KUBITSCHEK - DIAMANTINA - MG</t>
  </si>
  <si>
    <t>QTD</t>
  </si>
  <si>
    <t>R$ UNITÁRIO</t>
  </si>
  <si>
    <t>R$ SUBTOTAL</t>
  </si>
  <si>
    <t>TOTAL GERAL»</t>
  </si>
  <si>
    <t>ADMINISTRAÇÃO LOCAL</t>
  </si>
  <si>
    <t>ADM-ENC-005</t>
  </si>
  <si>
    <t>ENCARREGADO DE OBRA</t>
  </si>
  <si>
    <t>Mês</t>
  </si>
  <si>
    <t>ADM-APO-005</t>
  </si>
  <si>
    <t>APONTADOR</t>
  </si>
  <si>
    <t>ADM-ENG-010</t>
  </si>
  <si>
    <t>ENGENHEIRO DE OBRAS PLENO - ENG CIVIL</t>
  </si>
  <si>
    <t>ADM-TEC-010</t>
  </si>
  <si>
    <t>TÉCNICO DE SEGURANÇA DO TRABALHO</t>
  </si>
  <si>
    <t>MST-PCM-005</t>
  </si>
  <si>
    <t>PCMAT</t>
  </si>
  <si>
    <t>Und</t>
  </si>
  <si>
    <t>MST-PCM-006</t>
  </si>
  <si>
    <t>PCMSO</t>
  </si>
  <si>
    <t>DES-CES-005</t>
  </si>
  <si>
    <t>CESTA BÁSICA</t>
  </si>
  <si>
    <t>und</t>
  </si>
  <si>
    <t>DES-TRA-005</t>
  </si>
  <si>
    <t>TRANSPORTE PESSOAL - VALE TRANSPORTE</t>
  </si>
  <si>
    <t>CON-AGU-015</t>
  </si>
  <si>
    <t>CONSUMO DE ÁGUA - OBRAS COM VALOR ACIMA DE 3.000.000,01</t>
  </si>
  <si>
    <t>CON-ELE-015</t>
  </si>
  <si>
    <t>CONSUMO DE ENERGIA - OBRAS COM VALOR ACIMA DE 3.000.000,01</t>
  </si>
  <si>
    <t>CON-ESC-015</t>
  </si>
  <si>
    <t>MATERIAL DE ESCRITORIO - OBRAS COM VALOR ACIMA D E 3.000.000,01</t>
  </si>
  <si>
    <t>CON-LIM-015</t>
  </si>
  <si>
    <t>MATERIAL DELIMPEZA - OBRAS COM VALOR ACIMA DE 3.000.000,01</t>
  </si>
  <si>
    <t>MST-AQU-005</t>
  </si>
  <si>
    <t>AQUECEDOR DE MARMITA</t>
  </si>
  <si>
    <t>MST-EXA-005</t>
  </si>
  <si>
    <t>EXAME ADMISSIONAL/DEMISSIONAL</t>
  </si>
  <si>
    <t>EPI-BOT-005</t>
  </si>
  <si>
    <t>BOTINA SOLADO INJETADO DE AMARRAR PVC - PAR</t>
  </si>
  <si>
    <t>EPI-CAP-025</t>
  </si>
  <si>
    <t>CAPACETE UNIVERSO</t>
  </si>
  <si>
    <t>EPI-CAP-040</t>
  </si>
  <si>
    <t>CARNEIRA MÓVEL</t>
  </si>
  <si>
    <t>EPI-CIN-005</t>
  </si>
  <si>
    <t>CINTO DE SEGURANÇA TIPO PÁRA-QUEDISTA</t>
  </si>
  <si>
    <t>EPI-LUV-015</t>
  </si>
  <si>
    <t>LUVA DE RASPA CANO CURTO - PAR</t>
  </si>
  <si>
    <t>EPI-UNI-005</t>
  </si>
  <si>
    <t>UNIFORME</t>
  </si>
  <si>
    <t>FER-CAR-015</t>
  </si>
  <si>
    <t>CARRINHOS CAPACIDADE DE 80 L COM RODA DE PNEU REFORÇADO</t>
  </si>
  <si>
    <t>FER-DIS-005</t>
  </si>
  <si>
    <t>DISCO PARA MAKITA</t>
  </si>
  <si>
    <t>FER-DIS-015</t>
  </si>
  <si>
    <t>DISCO PARA SERRA CIRCULAR</t>
  </si>
  <si>
    <t>MOVIMENTAÇÃO DE TERRA</t>
  </si>
  <si>
    <t>PAVIMENTAÇÃO</t>
  </si>
  <si>
    <t>ABRIGO DE ÔNIBUS</t>
  </si>
  <si>
    <t>PREGO DE ACO 18 X 30</t>
  </si>
  <si>
    <t>PECA DE MADEIRA 3A/4A QUALIDADE 7,5 X 7,5CM (3X3) NAO APARELHADA</t>
  </si>
  <si>
    <t>ESCAVACAO MANUAL (VALAS OU FUNDACOES RASAS)</t>
  </si>
  <si>
    <t>CONCRETO NAO ESTRUTURAL, CONSUMO 150 KG/M3 (1:3,5:7), PREPARO COM BETONEIRA</t>
  </si>
  <si>
    <t>PREÇO UNIT.(R$)</t>
  </si>
  <si>
    <t>COEFICIENTE</t>
  </si>
  <si>
    <t>VALOR TOTAL (R$)</t>
  </si>
  <si>
    <t>74209/001</t>
  </si>
  <si>
    <t>PECA DE MADEIRA LEI 1A QUALIDADE 2,5 X 7,5CM (1 X 3") NAO APARELHADA</t>
  </si>
  <si>
    <t>PLACA DE OBRA (IDENTIFICACAO) PARA CONSTRUCAO CIVIL EM CHAPA GALVANIZADA NUM 22 (NAO INCLUI COLOCACAO)</t>
  </si>
  <si>
    <t>SOMA</t>
  </si>
  <si>
    <t>SUB-BASE SOLO ESTABILIZADO GRANUL. S/ MISTURA</t>
  </si>
  <si>
    <t>BASE SOLO ESTABILIZADO GRANUL. S/ MISTURA</t>
  </si>
  <si>
    <t>REGULARIZAÇÃO DO SUBLEITO</t>
  </si>
  <si>
    <t>MOB-002</t>
  </si>
  <si>
    <t>PAVIMENTACAO EM PEDRA DE MÃO SOBRE COLCHAO DE AREIA 10CM, REJUNTADO COM AREIA</t>
  </si>
  <si>
    <t>SARJETA EM CONCRETO, PREPARO MANUAL, COM SEIXO ROLADO, ESPESSURA = 8CM, LARGURA 50 CM</t>
  </si>
  <si>
    <t>2.0</t>
  </si>
  <si>
    <t>3.0</t>
  </si>
  <si>
    <t>3.8</t>
  </si>
  <si>
    <t>3.9</t>
  </si>
  <si>
    <t>4.0</t>
  </si>
  <si>
    <t>5.0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</si>
  <si>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</si>
  <si>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</si>
  <si>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</si>
  <si>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</si>
  <si>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</si>
  <si>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</si>
  <si>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</si>
  <si>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</si>
  <si>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</si>
  <si>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6.0</t>
  </si>
  <si>
    <t>6.1</t>
  </si>
  <si>
    <t>6.2</t>
  </si>
  <si>
    <t>6.3</t>
  </si>
  <si>
    <t>6.4</t>
  </si>
  <si>
    <t>6.5</t>
  </si>
  <si>
    <t>6.11</t>
  </si>
  <si>
    <t>6.12</t>
  </si>
  <si>
    <t>RECOMPOSIÇÃO CAMADA DE BASE S/ ADIÇÃO DE MATERIAL</t>
  </si>
  <si>
    <t>SETOP - LOC-TOP-015</t>
  </si>
  <si>
    <t>ESCAVACAO E CARGA DE MATERIAL DE JAZIDA 1A CAT UTILIZANDO TRATOR SOBRE ESTEIRAS 305 HP C/ LAMINA (VU=10ANOS / 20.000H)</t>
  </si>
  <si>
    <t>SICRO 2 - 5 S 02 201 00</t>
  </si>
  <si>
    <t>SINAPI - 74152/001</t>
  </si>
  <si>
    <t>SINAPI - 5626</t>
  </si>
  <si>
    <t>TRANSPORTE DE MATERIAL DE QUALQURE NATUREXA DMT &gt; 10 KM</t>
  </si>
  <si>
    <t>T/KM</t>
  </si>
  <si>
    <t>SINAPI</t>
  </si>
  <si>
    <t>SINAPI - 72875</t>
  </si>
  <si>
    <t>TRANSPORTE LOCAL COM CAMINHAO BASCULANTE 6 M3, RODOVIA COM REVESTIMENTO PRIMARIO</t>
  </si>
  <si>
    <t>M3XKM</t>
  </si>
  <si>
    <t>6.6</t>
  </si>
  <si>
    <t>6.7</t>
  </si>
  <si>
    <t>6.8</t>
  </si>
  <si>
    <t>6.9</t>
  </si>
  <si>
    <t>6.10</t>
  </si>
  <si>
    <t>PT</t>
  </si>
  <si>
    <t>ESTACA A TRADO (BROCA) DIAMETRO 30CM EM CONCRETO ARMADO MOLDADA IN-LOCO, 20 MPA</t>
  </si>
  <si>
    <t>SINAPI - 72819</t>
  </si>
  <si>
    <t>LASTRO DE CONCRETO TRACO 1:4:8, ESPESSURA 5CM, PREPARO MECANICO</t>
  </si>
  <si>
    <t>SINAPI - 73981/002</t>
  </si>
  <si>
    <t>CONCRETO ESTRUTURAL FCK=20MPA, VIRADO EM BETONEIRA, NA OBRA, SEM LANÇAMENTO</t>
  </si>
  <si>
    <t>SINAPI - 73972/002</t>
  </si>
  <si>
    <t>LANÇAMENTO E ADENSAMENTO DE CONCRETO EM FUNDAÇÕES.</t>
  </si>
  <si>
    <t>ARMAÇÃO DE AÇO CA-60 DIAM.7,0 À 8,0MM - FORNECIMENTO / CORTE (C/ PERDA DE 10%) / DOBRA / COLOCAÇÃO.</t>
  </si>
  <si>
    <t>SINAPI - 74157/001</t>
  </si>
  <si>
    <t>SINAPI - 73942/001</t>
  </si>
  <si>
    <t>6.13</t>
  </si>
  <si>
    <t>6.14</t>
  </si>
  <si>
    <t>6.15</t>
  </si>
  <si>
    <t>FORMA PINHO 3A P/CONCRETO EM FUNDAÇÃO REAPROV 5 VEZES - CORTE/MONTAGEM/ESCORAMENTO/DESFORMA, NÃO INCLUÍDO DESMOLDANTE</t>
  </si>
  <si>
    <t>6.16</t>
  </si>
  <si>
    <t>SINAPI - 74074/003</t>
  </si>
  <si>
    <t>6.17</t>
  </si>
  <si>
    <t>SINAPI - 74019/001</t>
  </si>
  <si>
    <t>7.0</t>
  </si>
  <si>
    <t>SINAPI - 72897 e 72900</t>
  </si>
  <si>
    <t>CARGA MANUAL DE ENTULHO EM CAMINHAO BASCULANTE 6 M3, INCLUSIVE TRANSPORTE DE MATERIAL-BOTA-FORA, DMT 10 KM</t>
  </si>
  <si>
    <t>7.1</t>
  </si>
  <si>
    <t>LIMPEZA DA OBRA</t>
  </si>
  <si>
    <t>6.18</t>
  </si>
  <si>
    <t>MEIO-FIO DE CONCRETO PRE-MOLDADO 12 X 30 CM, SOBRE BASE DE CONCRETO SIMPLES E REJUNTADO COM ARGAMASSA TRACO 1:3 (CIMENTO E AREIA)</t>
  </si>
  <si>
    <t>SINAPI - 72967</t>
  </si>
  <si>
    <t>COMPOSIÇÃO DE CUSTO - ADMINISTRAÇÃO LOCAL</t>
  </si>
  <si>
    <t xml:space="preserve"> BDI ( _______%)</t>
  </si>
  <si>
    <t>ANEXO XI - MODELO ORÇAMENTO SINTÉTICO (PROPOSTA DE PREÇOS)</t>
  </si>
  <si>
    <t>ANEXO XII - MODELO COMPOSIÇÃO CUSTOS UNITÁRIOS (PLANILHA ANALÍTICA - DEMONSTRAÇÃO PROPOSTA PREÇOS)</t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</si>
</sst>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164" formatCode="_-* #,##0.00_-;\-* #,##0.00_-;_-* &quot;-&quot;??_-;_-@_-"/>
    <numFmt numFmtId="165" formatCode="&quot;Sim&quot;;&quot;Sim&quot;;&quot;Não&quot;"/>
    <numFmt numFmtId="166" formatCode="_-* #,##0.0000000_-;\-* #,##0.0000000_-;_-* &quot;-&quot;??_-;_-@_-"/>
    <numFmt numFmtId="167" formatCode="_(* #,##0.0000000_);_(* \(#,##0.0000000\);_(* &quot;-&quot;??_);_(@_)"/>
    <numFmt numFmtId="168" formatCode="0.0%"/>
  </numFmts>
  <fonts count="2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9"/>
      <name val="Arial Black"/>
      <family val="2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164" fontId="1" fillId="0" borderId="0" applyFont="0" applyFill="0" applyBorder="0" applyAlignment="0" applyProtection="0"/>
    <xf numFmtId="0" fontId="1" fillId="0" borderId="0"/>
    <xf numFmtId="43" fontId="2" fillId="0" borderId="0" applyFill="0" applyBorder="0" applyAlignment="0" applyProtection="0"/>
  </cellStyleXfs>
  <cellXfs count="216">
    <xf numFmtId="0" fontId="0" fillId="0" borderId="0" xfId="0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43" fontId="10" fillId="0" borderId="0" xfId="3" applyFont="1" applyFill="1"/>
    <xf numFmtId="0" fontId="10" fillId="0" borderId="0" xfId="0" applyFont="1" applyFill="1" applyAlignment="1">
      <alignment vertical="center"/>
    </xf>
    <xf numFmtId="43" fontId="12" fillId="3" borderId="1" xfId="3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3" fillId="0" borderId="0" xfId="0" applyFont="1"/>
    <xf numFmtId="43" fontId="9" fillId="0" borderId="5" xfId="5" applyFont="1" applyBorder="1"/>
    <xf numFmtId="9" fontId="9" fillId="3" borderId="1" xfId="1" applyFont="1" applyFill="1" applyBorder="1" applyAlignment="1">
      <alignment horizontal="center"/>
    </xf>
    <xf numFmtId="43" fontId="9" fillId="3" borderId="5" xfId="0" applyNumberFormat="1" applyFont="1" applyFill="1" applyBorder="1"/>
    <xf numFmtId="9" fontId="9" fillId="2" borderId="1" xfId="1" applyFont="1" applyFill="1" applyBorder="1" applyAlignment="1">
      <alignment horizontal="center"/>
    </xf>
    <xf numFmtId="43" fontId="9" fillId="0" borderId="5" xfId="0" applyNumberFormat="1" applyFont="1" applyBorder="1"/>
    <xf numFmtId="9" fontId="9" fillId="0" borderId="1" xfId="1" applyFont="1" applyFill="1" applyBorder="1" applyAlignment="1">
      <alignment horizontal="center"/>
    </xf>
    <xf numFmtId="43" fontId="9" fillId="0" borderId="5" xfId="0" applyNumberFormat="1" applyFont="1" applyFill="1" applyBorder="1"/>
    <xf numFmtId="43" fontId="9" fillId="0" borderId="1" xfId="5" applyFont="1" applyBorder="1"/>
    <xf numFmtId="0" fontId="9" fillId="0" borderId="8" xfId="0" applyFont="1" applyBorder="1" applyAlignment="1">
      <alignment horizontal="center"/>
    </xf>
    <xf numFmtId="10" fontId="9" fillId="2" borderId="2" xfId="5" applyNumberFormat="1" applyFont="1" applyFill="1" applyBorder="1" applyAlignment="1">
      <alignment horizontal="center"/>
    </xf>
    <xf numFmtId="43" fontId="9" fillId="0" borderId="2" xfId="5" applyFont="1" applyBorder="1" applyAlignment="1">
      <alignment horizontal="center"/>
    </xf>
    <xf numFmtId="43" fontId="9" fillId="2" borderId="9" xfId="5" applyFont="1" applyFill="1" applyBorder="1" applyAlignment="1">
      <alignment horizontal="center"/>
    </xf>
    <xf numFmtId="43" fontId="9" fillId="0" borderId="6" xfId="5" applyFont="1" applyBorder="1"/>
    <xf numFmtId="0" fontId="9" fillId="0" borderId="10" xfId="0" applyFont="1" applyBorder="1" applyAlignment="1">
      <alignment horizontal="center"/>
    </xf>
    <xf numFmtId="43" fontId="9" fillId="0" borderId="10" xfId="5" applyFont="1" applyBorder="1"/>
    <xf numFmtId="0" fontId="9" fillId="2" borderId="10" xfId="0" applyFont="1" applyFill="1" applyBorder="1" applyAlignment="1">
      <alignment horizontal="center"/>
    </xf>
    <xf numFmtId="43" fontId="9" fillId="2" borderId="10" xfId="5" applyFont="1" applyFill="1" applyBorder="1"/>
    <xf numFmtId="0" fontId="9" fillId="0" borderId="11" xfId="0" applyFont="1" applyBorder="1" applyAlignment="1">
      <alignment horizontal="center"/>
    </xf>
    <xf numFmtId="43" fontId="9" fillId="0" borderId="12" xfId="5" applyFont="1" applyBorder="1"/>
    <xf numFmtId="0" fontId="9" fillId="0" borderId="13" xfId="0" applyFont="1" applyBorder="1" applyAlignment="1">
      <alignment horizontal="center"/>
    </xf>
    <xf numFmtId="43" fontId="15" fillId="0" borderId="13" xfId="5" applyFont="1" applyBorder="1"/>
    <xf numFmtId="0" fontId="9" fillId="2" borderId="13" xfId="0" applyFont="1" applyFill="1" applyBorder="1" applyAlignment="1">
      <alignment horizontal="center"/>
    </xf>
    <xf numFmtId="43" fontId="15" fillId="2" borderId="13" xfId="5" applyFont="1" applyFill="1" applyBorder="1"/>
    <xf numFmtId="0" fontId="13" fillId="0" borderId="0" xfId="0" applyFont="1" applyAlignment="1">
      <alignment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horizontal="center" vertical="center" wrapText="1"/>
    </xf>
    <xf numFmtId="164" fontId="12" fillId="3" borderId="18" xfId="4" applyNumberFormat="1" applyFont="1" applyFill="1" applyBorder="1" applyAlignment="1" applyProtection="1">
      <alignment horizontal="center" vertical="center" wrapText="1"/>
    </xf>
    <xf numFmtId="164" fontId="12" fillId="3" borderId="19" xfId="4" applyNumberFormat="1" applyFont="1" applyFill="1" applyBorder="1" applyAlignment="1" applyProtection="1">
      <alignment horizontal="left" vertical="center"/>
    </xf>
    <xf numFmtId="0" fontId="10" fillId="0" borderId="0" xfId="0" applyFont="1" applyFill="1" applyBorder="1" applyAlignment="1">
      <alignment horizontal="justify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3" applyNumberFormat="1" applyFont="1" applyFill="1" applyBorder="1" applyAlignment="1">
      <alignment horizontal="right" vertical="center"/>
    </xf>
    <xf numFmtId="43" fontId="12" fillId="0" borderId="21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43" fontId="12" fillId="3" borderId="19" xfId="3" applyFont="1" applyFill="1" applyBorder="1" applyAlignment="1" applyProtection="1">
      <alignment horizontal="center" vertical="center" wrapText="1"/>
    </xf>
    <xf numFmtId="43" fontId="12" fillId="0" borderId="21" xfId="0" applyNumberFormat="1" applyFont="1" applyFill="1" applyBorder="1" applyAlignment="1">
      <alignment vertical="center"/>
    </xf>
    <xf numFmtId="0" fontId="10" fillId="0" borderId="1" xfId="6" applyNumberFormat="1" applyFont="1" applyFill="1" applyBorder="1" applyAlignment="1" applyProtection="1">
      <alignment horizontal="left" wrapText="1" shrinkToFit="1"/>
    </xf>
    <xf numFmtId="0" fontId="10" fillId="0" borderId="1" xfId="6" applyNumberFormat="1" applyFont="1" applyFill="1" applyBorder="1" applyAlignment="1" applyProtection="1">
      <alignment horizontal="center" shrinkToFit="1"/>
    </xf>
    <xf numFmtId="164" fontId="10" fillId="0" borderId="1" xfId="3" applyNumberFormat="1" applyFont="1" applyFill="1" applyBorder="1" applyAlignment="1" applyProtection="1">
      <alignment horizontal="right" shrinkToFit="1"/>
    </xf>
    <xf numFmtId="164" fontId="7" fillId="0" borderId="1" xfId="3" applyNumberFormat="1" applyFont="1" applyFill="1" applyBorder="1" applyAlignment="1">
      <alignment horizontal="right"/>
    </xf>
    <xf numFmtId="0" fontId="10" fillId="0" borderId="1" xfId="6" applyNumberFormat="1" applyFont="1" applyFill="1" applyBorder="1" applyAlignment="1" applyProtection="1">
      <alignment horizontal="center" wrapText="1" shrinkToFi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8"/>
    <xf numFmtId="0" fontId="1" fillId="0" borderId="29" xfId="8" applyBorder="1"/>
    <xf numFmtId="0" fontId="1" fillId="0" borderId="30" xfId="8" applyBorder="1"/>
    <xf numFmtId="0" fontId="1" fillId="0" borderId="31" xfId="8" applyBorder="1"/>
    <xf numFmtId="0" fontId="23" fillId="0" borderId="1" xfId="6" applyNumberFormat="1" applyFont="1" applyFill="1" applyBorder="1" applyAlignment="1" applyProtection="1">
      <alignment horizontal="center" vertical="top" shrinkToFit="1"/>
    </xf>
    <xf numFmtId="0" fontId="23" fillId="0" borderId="1" xfId="6" applyNumberFormat="1" applyFont="1" applyFill="1" applyBorder="1" applyAlignment="1" applyProtection="1">
      <alignment horizontal="left" vertical="top"/>
    </xf>
    <xf numFmtId="0" fontId="23" fillId="0" borderId="1" xfId="6" applyNumberFormat="1" applyFont="1" applyFill="1" applyBorder="1" applyAlignment="1" applyProtection="1">
      <alignment horizontal="right" vertical="top"/>
    </xf>
    <xf numFmtId="39" fontId="23" fillId="0" borderId="1" xfId="6" applyNumberFormat="1" applyFont="1" applyFill="1" applyBorder="1" applyAlignment="1" applyProtection="1">
      <alignment horizontal="center" vertical="top" shrinkToFit="1"/>
    </xf>
    <xf numFmtId="0" fontId="24" fillId="0" borderId="1" xfId="6" applyNumberFormat="1" applyFont="1" applyFill="1" applyBorder="1" applyAlignment="1" applyProtection="1">
      <alignment horizontal="left"/>
    </xf>
    <xf numFmtId="0" fontId="1" fillId="0" borderId="1" xfId="8" applyBorder="1"/>
    <xf numFmtId="0" fontId="1" fillId="0" borderId="1" xfId="8" applyBorder="1" applyAlignment="1">
      <alignment horizontal="right"/>
    </xf>
    <xf numFmtId="0" fontId="1" fillId="0" borderId="1" xfId="8" applyBorder="1" applyAlignment="1">
      <alignment wrapText="1"/>
    </xf>
    <xf numFmtId="4" fontId="1" fillId="0" borderId="1" xfId="8" applyNumberFormat="1" applyBorder="1"/>
    <xf numFmtId="4" fontId="1" fillId="0" borderId="1" xfId="8" applyNumberFormat="1" applyBorder="1" applyAlignment="1">
      <alignment wrapText="1"/>
    </xf>
    <xf numFmtId="4" fontId="1" fillId="0" borderId="1" xfId="8" applyNumberFormat="1" applyFill="1" applyBorder="1"/>
    <xf numFmtId="4" fontId="1" fillId="0" borderId="1" xfId="8" applyNumberFormat="1" applyFill="1" applyBorder="1" applyAlignment="1">
      <alignment wrapText="1"/>
    </xf>
    <xf numFmtId="10" fontId="1" fillId="0" borderId="1" xfId="8" applyNumberFormat="1" applyBorder="1"/>
    <xf numFmtId="164" fontId="1" fillId="0" borderId="1" xfId="3" applyNumberFormat="1" applyFont="1" applyFill="1" applyBorder="1" applyAlignment="1">
      <alignment horizontal="right"/>
    </xf>
    <xf numFmtId="0" fontId="1" fillId="0" borderId="0" xfId="8" applyAlignment="1">
      <alignment horizontal="center" vertical="center" wrapText="1"/>
    </xf>
    <xf numFmtId="0" fontId="1" fillId="0" borderId="0" xfId="8" applyNumberFormat="1" applyAlignment="1">
      <alignment horizontal="center" vertical="center" wrapText="1"/>
    </xf>
    <xf numFmtId="43" fontId="0" fillId="0" borderId="0" xfId="3" applyFont="1" applyAlignment="1">
      <alignment wrapText="1"/>
    </xf>
    <xf numFmtId="167" fontId="0" fillId="0" borderId="0" xfId="3" applyNumberFormat="1" applyFont="1" applyAlignment="1">
      <alignment wrapText="1"/>
    </xf>
    <xf numFmtId="164" fontId="12" fillId="3" borderId="19" xfId="4" applyNumberFormat="1" applyFont="1" applyFill="1" applyBorder="1" applyAlignment="1" applyProtection="1">
      <alignment horizontal="center" vertical="center"/>
    </xf>
    <xf numFmtId="43" fontId="12" fillId="3" borderId="20" xfId="4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66" fontId="10" fillId="0" borderId="16" xfId="4" applyNumberFormat="1" applyFont="1" applyFill="1" applyBorder="1" applyAlignment="1" applyProtection="1">
      <alignment horizontal="center" vertical="center"/>
    </xf>
    <xf numFmtId="43" fontId="10" fillId="0" borderId="15" xfId="4" applyNumberFormat="1" applyFont="1" applyFill="1" applyBorder="1" applyAlignment="1">
      <alignment vertical="center" wrapText="1"/>
    </xf>
    <xf numFmtId="43" fontId="12" fillId="0" borderId="17" xfId="4" applyNumberFormat="1" applyFont="1" applyFill="1" applyBorder="1" applyAlignment="1">
      <alignment vertical="center" wrapText="1"/>
    </xf>
    <xf numFmtId="164" fontId="10" fillId="0" borderId="16" xfId="4" applyNumberFormat="1" applyFont="1" applyFill="1" applyBorder="1" applyAlignment="1" applyProtection="1">
      <alignment horizontal="center" vertical="center"/>
    </xf>
    <xf numFmtId="168" fontId="7" fillId="0" borderId="1" xfId="1" applyNumberFormat="1" applyFont="1" applyFill="1" applyBorder="1" applyAlignment="1">
      <alignment horizontal="right"/>
    </xf>
    <xf numFmtId="10" fontId="9" fillId="2" borderId="1" xfId="1" applyNumberFormat="1" applyFont="1" applyFill="1" applyBorder="1" applyAlignment="1">
      <alignment horizontal="center"/>
    </xf>
    <xf numFmtId="10" fontId="9" fillId="2" borderId="2" xfId="2" applyNumberFormat="1" applyFont="1" applyFill="1" applyBorder="1" applyAlignment="1">
      <alignment horizontal="center"/>
    </xf>
    <xf numFmtId="0" fontId="10" fillId="0" borderId="1" xfId="6" applyNumberFormat="1" applyFont="1" applyFill="1" applyBorder="1" applyAlignment="1" applyProtection="1">
      <alignment horizontal="center" vertical="center" wrapText="1" shrinkToFit="1"/>
    </xf>
    <xf numFmtId="43" fontId="12" fillId="3" borderId="1" xfId="3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6" fillId="3" borderId="1" xfId="0" applyFont="1" applyFill="1" applyBorder="1" applyAlignment="1"/>
    <xf numFmtId="0" fontId="12" fillId="3" borderId="2" xfId="0" applyFont="1" applyFill="1" applyBorder="1" applyAlignment="1">
      <alignment horizontal="center" vertical="center"/>
    </xf>
    <xf numFmtId="43" fontId="12" fillId="3" borderId="2" xfId="3" applyFont="1" applyFill="1" applyBorder="1" applyAlignment="1">
      <alignment horizontal="center" vertical="center"/>
    </xf>
    <xf numFmtId="43" fontId="12" fillId="3" borderId="2" xfId="3" applyFont="1" applyFill="1" applyBorder="1" applyAlignment="1">
      <alignment horizontal="center" vertical="center" wrapText="1"/>
    </xf>
    <xf numFmtId="0" fontId="24" fillId="0" borderId="40" xfId="6" applyNumberFormat="1" applyFont="1" applyFill="1" applyBorder="1" applyAlignment="1" applyProtection="1">
      <alignment horizontal="left" vertical="center"/>
    </xf>
    <xf numFmtId="0" fontId="24" fillId="0" borderId="40" xfId="6" applyNumberFormat="1" applyFont="1" applyFill="1" applyBorder="1" applyAlignment="1" applyProtection="1">
      <alignment horizontal="left" vertical="center" wrapText="1"/>
    </xf>
    <xf numFmtId="1" fontId="9" fillId="2" borderId="1" xfId="0" applyNumberFormat="1" applyFont="1" applyFill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1" fontId="9" fillId="0" borderId="6" xfId="0" applyNumberFormat="1" applyFont="1" applyBorder="1" applyAlignment="1">
      <alignment vertical="center" wrapText="1"/>
    </xf>
    <xf numFmtId="43" fontId="9" fillId="0" borderId="43" xfId="3" applyFont="1" applyBorder="1" applyAlignment="1">
      <alignment horizontal="center" vertical="center"/>
    </xf>
    <xf numFmtId="43" fontId="9" fillId="3" borderId="44" xfId="0" applyNumberFormat="1" applyFont="1" applyFill="1" applyBorder="1"/>
    <xf numFmtId="43" fontId="9" fillId="0" borderId="38" xfId="3" applyFont="1" applyBorder="1" applyAlignment="1">
      <alignment horizontal="center" vertical="center"/>
    </xf>
    <xf numFmtId="0" fontId="13" fillId="0" borderId="27" xfId="0" applyFont="1" applyBorder="1" applyAlignment="1">
      <alignment vertical="center"/>
    </xf>
    <xf numFmtId="0" fontId="13" fillId="0" borderId="0" xfId="0" applyFont="1" applyBorder="1"/>
    <xf numFmtId="43" fontId="14" fillId="0" borderId="0" xfId="0" applyNumberFormat="1" applyFont="1" applyBorder="1"/>
    <xf numFmtId="0" fontId="13" fillId="0" borderId="28" xfId="0" applyFont="1" applyBorder="1"/>
    <xf numFmtId="10" fontId="9" fillId="2" borderId="15" xfId="2" applyNumberFormat="1" applyFont="1" applyFill="1" applyBorder="1" applyAlignment="1">
      <alignment horizontal="center"/>
    </xf>
    <xf numFmtId="0" fontId="9" fillId="0" borderId="0" xfId="0" applyFont="1" applyBorder="1"/>
    <xf numFmtId="43" fontId="9" fillId="2" borderId="44" xfId="5" applyFont="1" applyFill="1" applyBorder="1"/>
    <xf numFmtId="43" fontId="15" fillId="2" borderId="45" xfId="5" applyFont="1" applyFill="1" applyBorder="1"/>
    <xf numFmtId="0" fontId="9" fillId="0" borderId="30" xfId="0" applyFont="1" applyBorder="1" applyAlignment="1">
      <alignment horizontal="center"/>
    </xf>
    <xf numFmtId="43" fontId="9" fillId="2" borderId="47" xfId="5" applyFont="1" applyFill="1" applyBorder="1" applyAlignment="1">
      <alignment horizontal="center"/>
    </xf>
    <xf numFmtId="0" fontId="9" fillId="0" borderId="48" xfId="0" applyFont="1" applyBorder="1" applyAlignment="1">
      <alignment horizontal="center"/>
    </xf>
    <xf numFmtId="10" fontId="9" fillId="2" borderId="47" xfId="5" applyNumberFormat="1" applyFont="1" applyFill="1" applyBorder="1" applyAlignment="1">
      <alignment horizontal="center"/>
    </xf>
    <xf numFmtId="0" fontId="9" fillId="2" borderId="48" xfId="0" applyFont="1" applyFill="1" applyBorder="1" applyAlignment="1">
      <alignment horizontal="center"/>
    </xf>
    <xf numFmtId="10" fontId="9" fillId="2" borderId="49" xfId="5" applyNumberFormat="1" applyFont="1" applyFill="1" applyBorder="1" applyAlignment="1">
      <alignment horizontal="center"/>
    </xf>
    <xf numFmtId="0" fontId="9" fillId="0" borderId="25" xfId="0" applyFont="1" applyBorder="1" applyAlignment="1">
      <alignment horizontal="center"/>
    </xf>
    <xf numFmtId="43" fontId="9" fillId="0" borderId="51" xfId="5" applyFont="1" applyBorder="1"/>
    <xf numFmtId="0" fontId="9" fillId="0" borderId="51" xfId="0" applyFont="1" applyBorder="1" applyAlignment="1">
      <alignment horizontal="center"/>
    </xf>
    <xf numFmtId="0" fontId="9" fillId="2" borderId="52" xfId="0" applyFont="1" applyFill="1" applyBorder="1" applyAlignment="1">
      <alignment horizontal="center"/>
    </xf>
    <xf numFmtId="43" fontId="9" fillId="0" borderId="53" xfId="5" applyFont="1" applyBorder="1"/>
    <xf numFmtId="0" fontId="17" fillId="0" borderId="0" xfId="0" applyFont="1"/>
    <xf numFmtId="0" fontId="15" fillId="0" borderId="12" xfId="0" applyFont="1" applyBorder="1" applyAlignment="1">
      <alignment horizontal="center"/>
    </xf>
    <xf numFmtId="0" fontId="15" fillId="3" borderId="12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15" fillId="3" borderId="54" xfId="0" applyFont="1" applyFill="1" applyBorder="1" applyAlignment="1">
      <alignment horizontal="center"/>
    </xf>
    <xf numFmtId="43" fontId="9" fillId="0" borderId="50" xfId="3" applyFont="1" applyBorder="1" applyAlignment="1">
      <alignment horizontal="center" vertical="center"/>
    </xf>
    <xf numFmtId="0" fontId="9" fillId="0" borderId="25" xfId="0" applyFont="1" applyBorder="1" applyAlignment="1">
      <alignment horizontal="left" vertical="center" wrapText="1"/>
    </xf>
    <xf numFmtId="10" fontId="9" fillId="2" borderId="39" xfId="1" applyNumberFormat="1" applyFont="1" applyFill="1" applyBorder="1" applyAlignment="1">
      <alignment horizontal="center"/>
    </xf>
    <xf numFmtId="43" fontId="9" fillId="0" borderId="14" xfId="5" applyFont="1" applyBorder="1"/>
    <xf numFmtId="9" fontId="9" fillId="3" borderId="39" xfId="1" applyFont="1" applyFill="1" applyBorder="1" applyAlignment="1">
      <alignment horizontal="center"/>
    </xf>
    <xf numFmtId="43" fontId="9" fillId="3" borderId="14" xfId="0" applyNumberFormat="1" applyFont="1" applyFill="1" applyBorder="1"/>
    <xf numFmtId="9" fontId="9" fillId="2" borderId="39" xfId="1" applyFont="1" applyFill="1" applyBorder="1" applyAlignment="1">
      <alignment horizontal="center"/>
    </xf>
    <xf numFmtId="43" fontId="9" fillId="0" borderId="14" xfId="0" applyNumberFormat="1" applyFont="1" applyBorder="1"/>
    <xf numFmtId="9" fontId="9" fillId="0" borderId="39" xfId="1" applyFont="1" applyFill="1" applyBorder="1" applyAlignment="1">
      <alignment horizontal="center"/>
    </xf>
    <xf numFmtId="43" fontId="9" fillId="0" borderId="14" xfId="0" applyNumberFormat="1" applyFont="1" applyFill="1" applyBorder="1"/>
    <xf numFmtId="43" fontId="9" fillId="3" borderId="41" xfId="0" applyNumberFormat="1" applyFont="1" applyFill="1" applyBorder="1"/>
    <xf numFmtId="43" fontId="9" fillId="0" borderId="55" xfId="3" applyFont="1" applyBorder="1" applyAlignment="1">
      <alignment horizontal="center" vertical="center"/>
    </xf>
    <xf numFmtId="1" fontId="9" fillId="2" borderId="56" xfId="0" applyNumberFormat="1" applyFont="1" applyFill="1" applyBorder="1" applyAlignment="1">
      <alignment vertical="center" wrapText="1"/>
    </xf>
    <xf numFmtId="10" fontId="9" fillId="2" borderId="56" xfId="1" applyNumberFormat="1" applyFont="1" applyFill="1" applyBorder="1" applyAlignment="1">
      <alignment horizontal="center"/>
    </xf>
    <xf numFmtId="43" fontId="9" fillId="0" borderId="56" xfId="5" applyFont="1" applyBorder="1"/>
    <xf numFmtId="9" fontId="9" fillId="3" borderId="56" xfId="1" applyFont="1" applyFill="1" applyBorder="1" applyAlignment="1">
      <alignment horizontal="center"/>
    </xf>
    <xf numFmtId="43" fontId="9" fillId="3" borderId="37" xfId="0" applyNumberFormat="1" applyFont="1" applyFill="1" applyBorder="1"/>
    <xf numFmtId="9" fontId="9" fillId="2" borderId="56" xfId="1" applyFont="1" applyFill="1" applyBorder="1" applyAlignment="1">
      <alignment horizontal="center"/>
    </xf>
    <xf numFmtId="43" fontId="9" fillId="0" borderId="37" xfId="0" applyNumberFormat="1" applyFont="1" applyBorder="1"/>
    <xf numFmtId="9" fontId="9" fillId="0" borderId="56" xfId="1" applyFont="1" applyFill="1" applyBorder="1" applyAlignment="1">
      <alignment horizontal="center"/>
    </xf>
    <xf numFmtId="43" fontId="9" fillId="0" borderId="37" xfId="0" applyNumberFormat="1" applyFont="1" applyFill="1" applyBorder="1"/>
    <xf numFmtId="43" fontId="9" fillId="3" borderId="57" xfId="0" applyNumberFormat="1" applyFont="1" applyFill="1" applyBorder="1"/>
    <xf numFmtId="0" fontId="10" fillId="3" borderId="24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12" fillId="3" borderId="27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2" fillId="3" borderId="28" xfId="0" applyFont="1" applyFill="1" applyBorder="1" applyAlignment="1">
      <alignment horizontal="center"/>
    </xf>
    <xf numFmtId="0" fontId="10" fillId="3" borderId="27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0" fillId="3" borderId="28" xfId="0" applyFont="1" applyFill="1" applyBorder="1" applyAlignment="1">
      <alignment horizontal="center"/>
    </xf>
    <xf numFmtId="0" fontId="12" fillId="3" borderId="29" xfId="0" applyFont="1" applyFill="1" applyBorder="1" applyAlignment="1">
      <alignment horizontal="center"/>
    </xf>
    <xf numFmtId="0" fontId="12" fillId="3" borderId="30" xfId="0" applyFont="1" applyFill="1" applyBorder="1" applyAlignment="1">
      <alignment horizontal="center"/>
    </xf>
    <xf numFmtId="0" fontId="12" fillId="3" borderId="31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2" fillId="0" borderId="22" xfId="0" applyFont="1" applyFill="1" applyBorder="1" applyAlignment="1">
      <alignment horizontal="right" vertical="center"/>
    </xf>
    <xf numFmtId="0" fontId="12" fillId="0" borderId="23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/>
    </xf>
    <xf numFmtId="164" fontId="21" fillId="0" borderId="24" xfId="7" applyFont="1" applyBorder="1" applyAlignment="1">
      <alignment horizontal="center" vertical="center" wrapText="1"/>
    </xf>
    <xf numFmtId="164" fontId="21" fillId="0" borderId="25" xfId="7" applyFont="1" applyBorder="1" applyAlignment="1">
      <alignment horizontal="center" vertical="center" wrapText="1"/>
    </xf>
    <xf numFmtId="164" fontId="21" fillId="0" borderId="26" xfId="7" applyFont="1" applyBorder="1" applyAlignment="1">
      <alignment horizontal="center" vertical="center" wrapText="1"/>
    </xf>
    <xf numFmtId="0" fontId="22" fillId="0" borderId="27" xfId="8" applyFont="1" applyBorder="1" applyAlignment="1">
      <alignment horizontal="center"/>
    </xf>
    <xf numFmtId="0" fontId="22" fillId="0" borderId="0" xfId="8" applyFont="1" applyBorder="1" applyAlignment="1">
      <alignment horizontal="center"/>
    </xf>
    <xf numFmtId="0" fontId="22" fillId="0" borderId="28" xfId="8" applyFont="1" applyBorder="1" applyAlignment="1">
      <alignment horizontal="center"/>
    </xf>
    <xf numFmtId="0" fontId="18" fillId="3" borderId="27" xfId="0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0" fontId="18" fillId="3" borderId="28" xfId="0" applyFont="1" applyFill="1" applyBorder="1" applyAlignment="1">
      <alignment horizontal="center"/>
    </xf>
    <xf numFmtId="0" fontId="19" fillId="3" borderId="29" xfId="0" applyFont="1" applyFill="1" applyBorder="1" applyAlignment="1">
      <alignment horizontal="center"/>
    </xf>
    <xf numFmtId="0" fontId="19" fillId="3" borderId="30" xfId="0" applyFont="1" applyFill="1" applyBorder="1" applyAlignment="1">
      <alignment horizontal="center"/>
    </xf>
    <xf numFmtId="0" fontId="19" fillId="3" borderId="31" xfId="0" applyFont="1" applyFill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3" borderId="16" xfId="0" applyFont="1" applyFill="1" applyBorder="1" applyAlignment="1">
      <alignment horizontal="center" wrapText="1"/>
    </xf>
    <xf numFmtId="0" fontId="15" fillId="3" borderId="9" xfId="0" applyFont="1" applyFill="1" applyBorder="1" applyAlignment="1">
      <alignment horizontal="center" wrapText="1"/>
    </xf>
    <xf numFmtId="0" fontId="15" fillId="0" borderId="16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16" xfId="0" applyFont="1" applyFill="1" applyBorder="1" applyAlignment="1">
      <alignment horizontal="center" wrapText="1"/>
    </xf>
    <xf numFmtId="0" fontId="15" fillId="0" borderId="9" xfId="0" applyFont="1" applyFill="1" applyBorder="1" applyAlignment="1">
      <alignment horizontal="center" wrapText="1"/>
    </xf>
    <xf numFmtId="0" fontId="15" fillId="3" borderId="42" xfId="0" applyFont="1" applyFill="1" applyBorder="1" applyAlignment="1">
      <alignment horizontal="center" wrapText="1"/>
    </xf>
    <xf numFmtId="0" fontId="9" fillId="0" borderId="5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2" borderId="51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47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49" fontId="15" fillId="0" borderId="2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2" fillId="0" borderId="36" xfId="0" applyFont="1" applyFill="1" applyBorder="1" applyAlignment="1">
      <alignment horizontal="right" vertical="center" wrapText="1"/>
    </xf>
    <xf numFmtId="0" fontId="12" fillId="0" borderId="37" xfId="0" applyFont="1" applyFill="1" applyBorder="1" applyAlignment="1">
      <alignment horizontal="right" vertical="center" wrapText="1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11" fillId="3" borderId="32" xfId="0" applyFont="1" applyFill="1" applyBorder="1" applyAlignment="1">
      <alignment horizontal="left" vertical="center" wrapText="1"/>
    </xf>
    <xf numFmtId="0" fontId="11" fillId="3" borderId="23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center"/>
    </xf>
    <xf numFmtId="0" fontId="10" fillId="0" borderId="25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2" fillId="0" borderId="27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0" fillId="0" borderId="27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28" xfId="0" applyFont="1" applyFill="1" applyBorder="1" applyAlignment="1">
      <alignment horizontal="center"/>
    </xf>
    <xf numFmtId="0" fontId="11" fillId="3" borderId="33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" fillId="3" borderId="33" xfId="0" applyFont="1" applyFill="1" applyBorder="1" applyAlignment="1">
      <alignment horizontal="center" vertical="center"/>
    </xf>
  </cellXfs>
  <cellStyles count="10">
    <cellStyle name="Normal" xfId="0" builtinId="0"/>
    <cellStyle name="Normal 2" xfId="6"/>
    <cellStyle name="Normal 3" xfId="8"/>
    <cellStyle name="Porcentagem" xfId="1" builtinId="5"/>
    <cellStyle name="Porcentagem 2" xfId="2"/>
    <cellStyle name="Separador de milhares" xfId="3" builtinId="3"/>
    <cellStyle name="Separador de milhares 2" xfId="4"/>
    <cellStyle name="Separador de milhares 2 2" xfId="9"/>
    <cellStyle name="Separador de milhares 3" xfId="7"/>
    <cellStyle name="Separador de milhares_Plan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163286</xdr:colOff>
      <xdr:row>61</xdr:row>
      <xdr:rowOff>13608</xdr:rowOff>
    </xdr:from>
    <xdr:ext cx="6558643" cy="1510391"/>
    <xdr:sp macro="" textlink="">
      <xdr:nvSpPr>
        <xdr:cNvPr id="2" name="CaixaDeTexto 1"/>
        <xdr:cNvSpPr txBox="1"/>
      </xdr:nvSpPr>
      <xdr:spPr>
        <a:xfrm>
          <a:off x="163286" y="22533429"/>
          <a:ext cx="6558643" cy="1510391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222250</xdr:colOff>
      <xdr:row>26</xdr:row>
      <xdr:rowOff>127000</xdr:rowOff>
    </xdr:from>
    <xdr:ext cx="9096375" cy="2016125"/>
    <xdr:sp macro="" textlink="">
      <xdr:nvSpPr>
        <xdr:cNvPr id="2" name="CaixaDeTexto 1"/>
        <xdr:cNvSpPr txBox="1"/>
      </xdr:nvSpPr>
      <xdr:spPr>
        <a:xfrm>
          <a:off x="825500" y="5540375"/>
          <a:ext cx="9096375" cy="201612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4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4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4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4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  <a:endParaRPr lang="pt-BR" sz="14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4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 sz="14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400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view="pageBreakPreview" zoomScale="70" zoomScaleSheetLayoutView="70" workbookViewId="0">
      <selection activeCell="C73" sqref="C73"/>
    </sheetView>
  </sheetViews>
  <sheetFormatPr defaultRowHeight="15"/>
  <cols>
    <col min="1" max="1" width="7.28515625" style="1" bestFit="1" customWidth="1"/>
    <col min="2" max="2" width="13.7109375" style="2" customWidth="1"/>
    <col min="3" max="3" width="65.7109375" style="1" customWidth="1"/>
    <col min="4" max="4" width="8.5703125" style="1" bestFit="1" customWidth="1"/>
    <col min="5" max="5" width="13.42578125" style="3" bestFit="1" customWidth="1"/>
    <col min="6" max="6" width="12.42578125" style="3" bestFit="1" customWidth="1"/>
    <col min="7" max="7" width="18.5703125" style="3" bestFit="1" customWidth="1"/>
    <col min="8" max="16384" width="9.140625" style="1"/>
  </cols>
  <sheetData>
    <row r="1" spans="1:7">
      <c r="A1" s="147" t="s">
        <v>238</v>
      </c>
      <c r="B1" s="148"/>
      <c r="C1" s="148"/>
      <c r="D1" s="148"/>
      <c r="E1" s="148"/>
      <c r="F1" s="148"/>
      <c r="G1" s="149"/>
    </row>
    <row r="2" spans="1:7">
      <c r="A2" s="150" t="s">
        <v>56</v>
      </c>
      <c r="B2" s="151"/>
      <c r="C2" s="151"/>
      <c r="D2" s="151"/>
      <c r="E2" s="151"/>
      <c r="F2" s="151"/>
      <c r="G2" s="152"/>
    </row>
    <row r="3" spans="1:7">
      <c r="A3" s="153" t="s">
        <v>2</v>
      </c>
      <c r="B3" s="154"/>
      <c r="C3" s="154"/>
      <c r="D3" s="154"/>
      <c r="E3" s="154"/>
      <c r="F3" s="154"/>
      <c r="G3" s="155"/>
    </row>
    <row r="4" spans="1:7" ht="15.75" thickBot="1">
      <c r="A4" s="156" t="s">
        <v>13</v>
      </c>
      <c r="B4" s="157"/>
      <c r="C4" s="157"/>
      <c r="D4" s="157"/>
      <c r="E4" s="157"/>
      <c r="F4" s="157"/>
      <c r="G4" s="158"/>
    </row>
    <row r="5" spans="1:7" ht="30">
      <c r="A5" s="89" t="s">
        <v>3</v>
      </c>
      <c r="B5" s="89" t="s">
        <v>12</v>
      </c>
      <c r="C5" s="89" t="s">
        <v>4</v>
      </c>
      <c r="D5" s="89" t="s">
        <v>5</v>
      </c>
      <c r="E5" s="90" t="s">
        <v>6</v>
      </c>
      <c r="F5" s="91" t="s">
        <v>53</v>
      </c>
      <c r="G5" s="91" t="s">
        <v>58</v>
      </c>
    </row>
    <row r="6" spans="1:7" customFormat="1" ht="45">
      <c r="A6" s="47" t="s">
        <v>52</v>
      </c>
      <c r="B6" s="50" t="s">
        <v>84</v>
      </c>
      <c r="C6" s="46" t="s">
        <v>63</v>
      </c>
      <c r="D6" s="47" t="s">
        <v>54</v>
      </c>
      <c r="E6" s="48"/>
      <c r="F6" s="82">
        <v>5.0000000000000001E-3</v>
      </c>
      <c r="G6" s="48">
        <f>ROUND(E6*F6,2)</f>
        <v>0</v>
      </c>
    </row>
    <row r="7" spans="1:7" customFormat="1" ht="30">
      <c r="A7" s="47" t="s">
        <v>169</v>
      </c>
      <c r="B7" s="50" t="s">
        <v>85</v>
      </c>
      <c r="C7" s="46" t="s">
        <v>64</v>
      </c>
      <c r="D7" s="47" t="s">
        <v>54</v>
      </c>
      <c r="E7" s="48">
        <v>1</v>
      </c>
      <c r="F7" s="49">
        <f>AC!G7</f>
        <v>0</v>
      </c>
      <c r="G7" s="48">
        <f>ROUND(E7*F7,2)</f>
        <v>0</v>
      </c>
    </row>
    <row r="8" spans="1:7">
      <c r="A8" s="87" t="s">
        <v>170</v>
      </c>
      <c r="B8" s="88" t="s">
        <v>11</v>
      </c>
      <c r="C8" s="88"/>
      <c r="D8" s="88"/>
      <c r="E8" s="88"/>
      <c r="F8" s="88"/>
      <c r="G8" s="88"/>
    </row>
    <row r="9" spans="1:7" customFormat="1" ht="30">
      <c r="A9" s="47" t="s">
        <v>17</v>
      </c>
      <c r="B9" s="50" t="s">
        <v>76</v>
      </c>
      <c r="C9" s="46" t="s">
        <v>14</v>
      </c>
      <c r="D9" s="47" t="s">
        <v>65</v>
      </c>
      <c r="E9" s="48">
        <v>9</v>
      </c>
      <c r="F9" s="49">
        <f>COMPOSIÇÕES!G25</f>
        <v>0</v>
      </c>
      <c r="G9" s="48">
        <f t="shared" ref="G9:G17" si="0">ROUND(E9*F9,2)</f>
        <v>0</v>
      </c>
    </row>
    <row r="10" spans="1:7" customFormat="1" ht="45">
      <c r="A10" s="47" t="s">
        <v>18</v>
      </c>
      <c r="B10" s="50" t="s">
        <v>77</v>
      </c>
      <c r="C10" s="46" t="s">
        <v>66</v>
      </c>
      <c r="D10" s="47" t="s">
        <v>65</v>
      </c>
      <c r="E10" s="48">
        <v>25</v>
      </c>
      <c r="F10" s="49">
        <f>COMPOSIÇÕES!G60</f>
        <v>0</v>
      </c>
      <c r="G10" s="48">
        <f t="shared" si="0"/>
        <v>0</v>
      </c>
    </row>
    <row r="11" spans="1:7" customFormat="1" ht="45">
      <c r="A11" s="47" t="s">
        <v>19</v>
      </c>
      <c r="B11" s="50" t="s">
        <v>78</v>
      </c>
      <c r="C11" s="46" t="s">
        <v>15</v>
      </c>
      <c r="D11" s="47" t="s">
        <v>65</v>
      </c>
      <c r="E11" s="48">
        <v>86</v>
      </c>
      <c r="F11" s="49">
        <f>COMPOSIÇÕES!G100</f>
        <v>0</v>
      </c>
      <c r="G11" s="48">
        <f t="shared" si="0"/>
        <v>0</v>
      </c>
    </row>
    <row r="12" spans="1:7" customFormat="1" ht="45">
      <c r="A12" s="47" t="s">
        <v>20</v>
      </c>
      <c r="B12" s="50" t="s">
        <v>79</v>
      </c>
      <c r="C12" s="46" t="s">
        <v>67</v>
      </c>
      <c r="D12" s="47" t="s">
        <v>65</v>
      </c>
      <c r="E12" s="48">
        <v>25.41</v>
      </c>
      <c r="F12" s="49">
        <f>COMPOSIÇÕES!G117</f>
        <v>0</v>
      </c>
      <c r="G12" s="48">
        <f t="shared" si="0"/>
        <v>0</v>
      </c>
    </row>
    <row r="13" spans="1:7" customFormat="1" ht="30">
      <c r="A13" s="47" t="s">
        <v>21</v>
      </c>
      <c r="B13" s="50" t="s">
        <v>80</v>
      </c>
      <c r="C13" s="46" t="s">
        <v>68</v>
      </c>
      <c r="D13" s="47" t="s">
        <v>54</v>
      </c>
      <c r="E13" s="48">
        <v>1</v>
      </c>
      <c r="F13" s="49">
        <f>COMPOSIÇÕES!G135</f>
        <v>0</v>
      </c>
      <c r="G13" s="48">
        <f t="shared" si="0"/>
        <v>0</v>
      </c>
    </row>
    <row r="14" spans="1:7" customFormat="1" ht="45">
      <c r="A14" s="47" t="s">
        <v>22</v>
      </c>
      <c r="B14" s="50" t="s">
        <v>81</v>
      </c>
      <c r="C14" s="46" t="s">
        <v>69</v>
      </c>
      <c r="D14" s="47" t="s">
        <v>54</v>
      </c>
      <c r="E14" s="48">
        <v>1</v>
      </c>
      <c r="F14" s="49">
        <f>COMPOSIÇÕES!G165</f>
        <v>0</v>
      </c>
      <c r="G14" s="48">
        <f t="shared" si="0"/>
        <v>0</v>
      </c>
    </row>
    <row r="15" spans="1:7" customFormat="1" ht="60">
      <c r="A15" s="47" t="s">
        <v>23</v>
      </c>
      <c r="B15" s="50" t="s">
        <v>82</v>
      </c>
      <c r="C15" s="46" t="s">
        <v>70</v>
      </c>
      <c r="D15" s="47" t="s">
        <v>54</v>
      </c>
      <c r="E15" s="48">
        <v>1</v>
      </c>
      <c r="F15" s="49">
        <f>COMPOSIÇÕES!G174</f>
        <v>0</v>
      </c>
      <c r="G15" s="48">
        <f t="shared" si="0"/>
        <v>0</v>
      </c>
    </row>
    <row r="16" spans="1:7" customFormat="1" ht="30">
      <c r="A16" s="47" t="s">
        <v>171</v>
      </c>
      <c r="B16" s="50" t="s">
        <v>83</v>
      </c>
      <c r="C16" s="46" t="s">
        <v>71</v>
      </c>
      <c r="D16" s="47" t="s">
        <v>65</v>
      </c>
      <c r="E16" s="48">
        <v>180</v>
      </c>
      <c r="F16" s="49">
        <f>COMPOSIÇÕES!G183</f>
        <v>0</v>
      </c>
      <c r="G16" s="48">
        <f t="shared" si="0"/>
        <v>0</v>
      </c>
    </row>
    <row r="17" spans="1:7" s="42" customFormat="1" ht="30">
      <c r="A17" s="47" t="s">
        <v>172</v>
      </c>
      <c r="B17" s="50" t="s">
        <v>193</v>
      </c>
      <c r="C17" s="46" t="s">
        <v>25</v>
      </c>
      <c r="D17" s="47" t="s">
        <v>209</v>
      </c>
      <c r="E17" s="48">
        <v>128</v>
      </c>
      <c r="F17" s="49">
        <f>COMPOSIÇÕES!G198</f>
        <v>0</v>
      </c>
      <c r="G17" s="48">
        <f t="shared" si="0"/>
        <v>0</v>
      </c>
    </row>
    <row r="18" spans="1:7" s="4" customFormat="1">
      <c r="A18" s="86"/>
      <c r="B18" s="5" t="s">
        <v>16</v>
      </c>
      <c r="C18" s="5"/>
      <c r="D18" s="5"/>
      <c r="E18" s="5"/>
      <c r="F18" s="5"/>
      <c r="G18" s="5">
        <f>SUM(G9:G17)</f>
        <v>0</v>
      </c>
    </row>
    <row r="19" spans="1:7" s="4" customFormat="1">
      <c r="A19" s="87" t="s">
        <v>173</v>
      </c>
      <c r="B19" s="88" t="s">
        <v>149</v>
      </c>
      <c r="C19" s="88"/>
      <c r="D19" s="88"/>
      <c r="E19" s="88"/>
      <c r="F19" s="88"/>
      <c r="G19" s="88"/>
    </row>
    <row r="20" spans="1:7" s="42" customFormat="1" ht="30">
      <c r="A20" s="47" t="s">
        <v>29</v>
      </c>
      <c r="B20" s="50" t="s">
        <v>195</v>
      </c>
      <c r="C20" s="46" t="s">
        <v>192</v>
      </c>
      <c r="D20" s="47" t="s">
        <v>65</v>
      </c>
      <c r="E20" s="48">
        <v>36990</v>
      </c>
      <c r="F20" s="49">
        <f>COMPOSIÇÕES!G214</f>
        <v>0</v>
      </c>
      <c r="G20" s="48">
        <f t="shared" ref="G20:G25" si="1">ROUND(E20*F20,2)</f>
        <v>0</v>
      </c>
    </row>
    <row r="21" spans="1:7" s="4" customFormat="1" ht="30">
      <c r="A21" s="47" t="s">
        <v>30</v>
      </c>
      <c r="B21" s="50" t="s">
        <v>74</v>
      </c>
      <c r="C21" s="46" t="s">
        <v>165</v>
      </c>
      <c r="D21" s="47" t="s">
        <v>65</v>
      </c>
      <c r="E21" s="48">
        <v>14950</v>
      </c>
      <c r="F21" s="49">
        <f>COMPOSIÇÕES!G230</f>
        <v>0</v>
      </c>
      <c r="G21" s="48">
        <f t="shared" ref="G21" si="2">ROUND(E21*F21,2)</f>
        <v>0</v>
      </c>
    </row>
    <row r="22" spans="1:7" s="42" customFormat="1" ht="30">
      <c r="A22" s="47" t="s">
        <v>31</v>
      </c>
      <c r="B22" s="50" t="s">
        <v>72</v>
      </c>
      <c r="C22" s="46" t="s">
        <v>163</v>
      </c>
      <c r="D22" s="47" t="s">
        <v>62</v>
      </c>
      <c r="E22" s="48">
        <v>2990</v>
      </c>
      <c r="F22" s="49">
        <f>COMPOSIÇÕES!G250</f>
        <v>0</v>
      </c>
      <c r="G22" s="48">
        <f t="shared" si="1"/>
        <v>0</v>
      </c>
    </row>
    <row r="23" spans="1:7" s="42" customFormat="1" ht="30">
      <c r="A23" s="47" t="s">
        <v>32</v>
      </c>
      <c r="B23" s="50" t="s">
        <v>73</v>
      </c>
      <c r="C23" s="46" t="s">
        <v>164</v>
      </c>
      <c r="D23" s="47" t="s">
        <v>62</v>
      </c>
      <c r="E23" s="48">
        <v>2990</v>
      </c>
      <c r="F23" s="49">
        <f>COMPOSIÇÕES!G270</f>
        <v>0</v>
      </c>
      <c r="G23" s="48">
        <f t="shared" si="1"/>
        <v>0</v>
      </c>
    </row>
    <row r="24" spans="1:7" s="4" customFormat="1" ht="30">
      <c r="A24" s="47" t="s">
        <v>33</v>
      </c>
      <c r="B24" s="50" t="s">
        <v>196</v>
      </c>
      <c r="C24" s="46" t="s">
        <v>194</v>
      </c>
      <c r="D24" s="47" t="s">
        <v>62</v>
      </c>
      <c r="E24" s="48">
        <v>5980</v>
      </c>
      <c r="F24" s="49">
        <f>COMPOSIÇÕES!G278</f>
        <v>0</v>
      </c>
      <c r="G24" s="48">
        <f t="shared" si="1"/>
        <v>0</v>
      </c>
    </row>
    <row r="25" spans="1:7" s="4" customFormat="1">
      <c r="A25" s="47" t="s">
        <v>34</v>
      </c>
      <c r="B25" s="50" t="s">
        <v>197</v>
      </c>
      <c r="C25" s="46" t="s">
        <v>198</v>
      </c>
      <c r="D25" s="47" t="s">
        <v>199</v>
      </c>
      <c r="E25" s="48">
        <v>348.83333333333331</v>
      </c>
      <c r="F25" s="49">
        <f>COMPOSIÇÕES!G288</f>
        <v>0</v>
      </c>
      <c r="G25" s="48">
        <f t="shared" si="1"/>
        <v>0</v>
      </c>
    </row>
    <row r="26" spans="1:7" s="4" customFormat="1">
      <c r="A26" s="86"/>
      <c r="B26" s="5" t="s">
        <v>0</v>
      </c>
      <c r="C26" s="5"/>
      <c r="D26" s="5"/>
      <c r="E26" s="5"/>
      <c r="F26" s="5"/>
      <c r="G26" s="5">
        <f>SUM(G20:G25)</f>
        <v>0</v>
      </c>
    </row>
    <row r="27" spans="1:7" s="4" customFormat="1">
      <c r="A27" s="87" t="s">
        <v>174</v>
      </c>
      <c r="B27" s="88" t="s">
        <v>150</v>
      </c>
      <c r="C27" s="88"/>
      <c r="D27" s="88"/>
      <c r="E27" s="88"/>
      <c r="F27" s="88"/>
      <c r="G27" s="88"/>
    </row>
    <row r="28" spans="1:7" s="43" customFormat="1" ht="45">
      <c r="A28" s="47" t="s">
        <v>175</v>
      </c>
      <c r="B28" s="50" t="s">
        <v>26</v>
      </c>
      <c r="C28" s="46" t="s">
        <v>27</v>
      </c>
      <c r="D28" s="47" t="s">
        <v>24</v>
      </c>
      <c r="E28" s="48">
        <v>147</v>
      </c>
      <c r="F28" s="49">
        <f>COMPOSIÇÕES!G295</f>
        <v>0</v>
      </c>
      <c r="G28" s="48">
        <f t="shared" ref="G28:G36" si="3">ROUND(E28*F28,2)</f>
        <v>0</v>
      </c>
    </row>
    <row r="29" spans="1:7" s="43" customFormat="1" ht="30">
      <c r="A29" s="47" t="s">
        <v>176</v>
      </c>
      <c r="B29" s="50" t="s">
        <v>28</v>
      </c>
      <c r="C29" s="46" t="s">
        <v>86</v>
      </c>
      <c r="D29" s="47" t="s">
        <v>24</v>
      </c>
      <c r="E29" s="48">
        <v>147</v>
      </c>
      <c r="F29" s="49">
        <f>COMPOSIÇÕES!G301</f>
        <v>0</v>
      </c>
      <c r="G29" s="48">
        <f t="shared" si="3"/>
        <v>0</v>
      </c>
    </row>
    <row r="30" spans="1:7" s="6" customFormat="1" ht="45">
      <c r="A30" s="47" t="s">
        <v>177</v>
      </c>
      <c r="B30" s="50" t="s">
        <v>235</v>
      </c>
      <c r="C30" s="46" t="s">
        <v>234</v>
      </c>
      <c r="D30" s="47" t="s">
        <v>24</v>
      </c>
      <c r="E30" s="48">
        <v>21170</v>
      </c>
      <c r="F30" s="49">
        <f>COMPOSIÇÕES!G314</f>
        <v>0</v>
      </c>
      <c r="G30" s="48">
        <f t="shared" si="3"/>
        <v>0</v>
      </c>
    </row>
    <row r="31" spans="1:7" s="6" customFormat="1" ht="30">
      <c r="A31" s="47" t="s">
        <v>178</v>
      </c>
      <c r="B31" s="50" t="s">
        <v>36</v>
      </c>
      <c r="C31" s="46" t="s">
        <v>35</v>
      </c>
      <c r="D31" s="47" t="s">
        <v>24</v>
      </c>
      <c r="E31" s="48">
        <v>21170</v>
      </c>
      <c r="F31" s="49">
        <f>COMPOSIÇÕES!G323</f>
        <v>0</v>
      </c>
      <c r="G31" s="48">
        <f t="shared" si="3"/>
        <v>0</v>
      </c>
    </row>
    <row r="32" spans="1:7" s="6" customFormat="1" ht="30">
      <c r="A32" s="47" t="s">
        <v>179</v>
      </c>
      <c r="B32" s="50" t="s">
        <v>41</v>
      </c>
      <c r="C32" s="46" t="s">
        <v>75</v>
      </c>
      <c r="D32" s="47" t="s">
        <v>62</v>
      </c>
      <c r="E32" s="48">
        <v>1407</v>
      </c>
      <c r="F32" s="49">
        <f>COMPOSIÇÕES!G340</f>
        <v>0</v>
      </c>
      <c r="G32" s="48">
        <f t="shared" si="3"/>
        <v>0</v>
      </c>
    </row>
    <row r="33" spans="1:7" s="6" customFormat="1" ht="30">
      <c r="A33" s="47" t="s">
        <v>180</v>
      </c>
      <c r="B33" s="50" t="s">
        <v>201</v>
      </c>
      <c r="C33" s="46" t="s">
        <v>202</v>
      </c>
      <c r="D33" s="47" t="s">
        <v>203</v>
      </c>
      <c r="E33" s="48">
        <v>2996.91</v>
      </c>
      <c r="F33" s="49">
        <f>COMPOSIÇÕES!G345</f>
        <v>0</v>
      </c>
      <c r="G33" s="48">
        <f t="shared" si="3"/>
        <v>0</v>
      </c>
    </row>
    <row r="34" spans="1:7" s="6" customFormat="1" ht="30">
      <c r="A34" s="47" t="s">
        <v>181</v>
      </c>
      <c r="B34" s="85" t="s">
        <v>200</v>
      </c>
      <c r="C34" s="46" t="s">
        <v>167</v>
      </c>
      <c r="D34" s="47" t="s">
        <v>65</v>
      </c>
      <c r="E34" s="48">
        <v>37870</v>
      </c>
      <c r="F34" s="49">
        <f>COMPOSIÇÕES!G355</f>
        <v>0</v>
      </c>
      <c r="G34" s="48">
        <f t="shared" si="3"/>
        <v>0</v>
      </c>
    </row>
    <row r="35" spans="1:7" s="6" customFormat="1" ht="30">
      <c r="A35" s="47" t="s">
        <v>182</v>
      </c>
      <c r="B35" s="85" t="s">
        <v>37</v>
      </c>
      <c r="C35" s="46" t="s">
        <v>61</v>
      </c>
      <c r="D35" s="47" t="s">
        <v>65</v>
      </c>
      <c r="E35" s="48">
        <v>12147.5</v>
      </c>
      <c r="F35" s="49">
        <f>COMPOSIÇÕES!G367</f>
        <v>0</v>
      </c>
      <c r="G35" s="48">
        <f t="shared" si="3"/>
        <v>0</v>
      </c>
    </row>
    <row r="36" spans="1:7" s="6" customFormat="1" ht="30">
      <c r="A36" s="47" t="s">
        <v>183</v>
      </c>
      <c r="B36" s="50" t="s">
        <v>38</v>
      </c>
      <c r="C36" s="46" t="s">
        <v>39</v>
      </c>
      <c r="D36" s="47" t="s">
        <v>65</v>
      </c>
      <c r="E36" s="48">
        <v>18650</v>
      </c>
      <c r="F36" s="49">
        <f>COMPOSIÇÕES!G376</f>
        <v>0</v>
      </c>
      <c r="G36" s="48">
        <f t="shared" si="3"/>
        <v>0</v>
      </c>
    </row>
    <row r="37" spans="1:7">
      <c r="A37" s="86"/>
      <c r="B37" s="5" t="s">
        <v>0</v>
      </c>
      <c r="C37" s="5"/>
      <c r="D37" s="5"/>
      <c r="E37" s="5"/>
      <c r="F37" s="5"/>
      <c r="G37" s="5">
        <f>SUM(G28:G36)</f>
        <v>0</v>
      </c>
    </row>
    <row r="38" spans="1:7" s="4" customFormat="1">
      <c r="A38" s="87" t="s">
        <v>184</v>
      </c>
      <c r="B38" s="88" t="s">
        <v>151</v>
      </c>
      <c r="C38" s="88"/>
      <c r="D38" s="88"/>
      <c r="E38" s="88"/>
      <c r="F38" s="88"/>
      <c r="G38" s="88"/>
    </row>
    <row r="39" spans="1:7" s="43" customFormat="1" ht="45">
      <c r="A39" s="47" t="s">
        <v>185</v>
      </c>
      <c r="B39" s="50" t="s">
        <v>26</v>
      </c>
      <c r="C39" s="46" t="s">
        <v>27</v>
      </c>
      <c r="D39" s="47" t="s">
        <v>24</v>
      </c>
      <c r="E39" s="48">
        <v>450</v>
      </c>
      <c r="F39" s="49">
        <f>COMPOSIÇÕES!G383</f>
        <v>0</v>
      </c>
      <c r="G39" s="48">
        <f t="shared" ref="G39:G55" si="4">ROUND(E39*F39,2)</f>
        <v>0</v>
      </c>
    </row>
    <row r="40" spans="1:7" s="43" customFormat="1" ht="30">
      <c r="A40" s="47" t="s">
        <v>186</v>
      </c>
      <c r="B40" s="50" t="s">
        <v>28</v>
      </c>
      <c r="C40" s="46" t="s">
        <v>86</v>
      </c>
      <c r="D40" s="47" t="s">
        <v>24</v>
      </c>
      <c r="E40" s="48">
        <v>225</v>
      </c>
      <c r="F40" s="49">
        <f>COMPOSIÇÕES!G389</f>
        <v>0</v>
      </c>
      <c r="G40" s="48">
        <f t="shared" si="4"/>
        <v>0</v>
      </c>
    </row>
    <row r="41" spans="1:7" s="43" customFormat="1">
      <c r="A41" s="47" t="s">
        <v>187</v>
      </c>
      <c r="B41" s="50" t="s">
        <v>88</v>
      </c>
      <c r="C41" s="46" t="s">
        <v>87</v>
      </c>
      <c r="D41" s="47" t="s">
        <v>62</v>
      </c>
      <c r="E41" s="48">
        <v>56</v>
      </c>
      <c r="F41" s="70">
        <f>COMPOSIÇÕES!G395</f>
        <v>0</v>
      </c>
      <c r="G41" s="48">
        <f t="shared" si="4"/>
        <v>0</v>
      </c>
    </row>
    <row r="42" spans="1:7" s="51" customFormat="1" ht="30">
      <c r="A42" s="47" t="s">
        <v>188</v>
      </c>
      <c r="B42" s="50" t="s">
        <v>227</v>
      </c>
      <c r="C42" s="46" t="s">
        <v>154</v>
      </c>
      <c r="D42" s="47" t="s">
        <v>62</v>
      </c>
      <c r="E42" s="48">
        <v>13</v>
      </c>
      <c r="F42" s="49">
        <f>COMPOSIÇÕES!G400</f>
        <v>0</v>
      </c>
      <c r="G42" s="48">
        <f t="shared" ref="G42" si="5">ROUND(E42*F42,2)</f>
        <v>0</v>
      </c>
    </row>
    <row r="43" spans="1:7" s="51" customFormat="1" ht="30">
      <c r="A43" s="47" t="s">
        <v>189</v>
      </c>
      <c r="B43" s="50" t="s">
        <v>211</v>
      </c>
      <c r="C43" s="46" t="s">
        <v>210</v>
      </c>
      <c r="D43" s="47" t="s">
        <v>24</v>
      </c>
      <c r="E43" s="48">
        <v>50</v>
      </c>
      <c r="F43" s="49">
        <f>COMPOSIÇÕES!G411</f>
        <v>0</v>
      </c>
      <c r="G43" s="48">
        <f t="shared" si="4"/>
        <v>0</v>
      </c>
    </row>
    <row r="44" spans="1:7" s="51" customFormat="1" ht="45">
      <c r="A44" s="47" t="s">
        <v>204</v>
      </c>
      <c r="B44" s="50" t="s">
        <v>225</v>
      </c>
      <c r="C44" s="46" t="s">
        <v>223</v>
      </c>
      <c r="D44" s="47" t="s">
        <v>65</v>
      </c>
      <c r="E44" s="48">
        <v>52</v>
      </c>
      <c r="F44" s="49">
        <f>COMPOSIÇÕES!G420</f>
        <v>0</v>
      </c>
      <c r="G44" s="48">
        <f t="shared" ref="G44" si="6">ROUND(E44*F44,2)</f>
        <v>0</v>
      </c>
    </row>
    <row r="45" spans="1:7" s="51" customFormat="1" ht="30">
      <c r="A45" s="47" t="s">
        <v>205</v>
      </c>
      <c r="B45" s="50" t="s">
        <v>213</v>
      </c>
      <c r="C45" s="46" t="s">
        <v>212</v>
      </c>
      <c r="D45" s="47" t="s">
        <v>65</v>
      </c>
      <c r="E45" s="48">
        <v>52</v>
      </c>
      <c r="F45" s="49">
        <f>COMPOSIÇÕES!G427</f>
        <v>0</v>
      </c>
      <c r="G45" s="48">
        <f t="shared" si="4"/>
        <v>0</v>
      </c>
    </row>
    <row r="46" spans="1:7" s="6" customFormat="1" ht="30">
      <c r="A46" s="47" t="s">
        <v>206</v>
      </c>
      <c r="B46" s="50" t="s">
        <v>215</v>
      </c>
      <c r="C46" s="46" t="s">
        <v>214</v>
      </c>
      <c r="D46" s="47" t="s">
        <v>62</v>
      </c>
      <c r="E46" s="48">
        <v>10.4</v>
      </c>
      <c r="F46" s="49">
        <f>COMPOSIÇÕES!G437</f>
        <v>0</v>
      </c>
      <c r="G46" s="48">
        <f t="shared" si="4"/>
        <v>0</v>
      </c>
    </row>
    <row r="47" spans="1:7" s="51" customFormat="1" ht="30">
      <c r="A47" s="47" t="s">
        <v>207</v>
      </c>
      <c r="B47" s="50" t="s">
        <v>218</v>
      </c>
      <c r="C47" s="46" t="s">
        <v>216</v>
      </c>
      <c r="D47" s="47" t="s">
        <v>62</v>
      </c>
      <c r="E47" s="48">
        <v>10.4</v>
      </c>
      <c r="F47" s="49">
        <f>COMPOSIÇÕES!G444</f>
        <v>0</v>
      </c>
      <c r="G47" s="48">
        <f t="shared" si="4"/>
        <v>0</v>
      </c>
    </row>
    <row r="48" spans="1:7" s="51" customFormat="1" ht="30">
      <c r="A48" s="47" t="s">
        <v>208</v>
      </c>
      <c r="B48" s="50" t="s">
        <v>219</v>
      </c>
      <c r="C48" s="46" t="s">
        <v>217</v>
      </c>
      <c r="D48" s="47" t="s">
        <v>60</v>
      </c>
      <c r="E48" s="48">
        <v>520</v>
      </c>
      <c r="F48" s="49">
        <f>COMPOSIÇÕES!G452</f>
        <v>0</v>
      </c>
      <c r="G48" s="48">
        <f t="shared" si="4"/>
        <v>0</v>
      </c>
    </row>
    <row r="49" spans="1:7" s="6" customFormat="1" ht="45">
      <c r="A49" s="47" t="s">
        <v>190</v>
      </c>
      <c r="B49" s="50" t="s">
        <v>235</v>
      </c>
      <c r="C49" s="46" t="s">
        <v>234</v>
      </c>
      <c r="D49" s="47" t="s">
        <v>24</v>
      </c>
      <c r="E49" s="48">
        <v>50</v>
      </c>
      <c r="F49" s="49">
        <f>COMPOSIÇÕES!G465</f>
        <v>0</v>
      </c>
      <c r="G49" s="48">
        <f t="shared" si="4"/>
        <v>0</v>
      </c>
    </row>
    <row r="50" spans="1:7" s="6" customFormat="1" ht="30">
      <c r="A50" s="47" t="s">
        <v>191</v>
      </c>
      <c r="B50" s="50" t="s">
        <v>36</v>
      </c>
      <c r="C50" s="46" t="s">
        <v>168</v>
      </c>
      <c r="D50" s="47" t="s">
        <v>24</v>
      </c>
      <c r="E50" s="48">
        <v>225</v>
      </c>
      <c r="F50" s="49">
        <f>COMPOSIÇÕES!G474</f>
        <v>0</v>
      </c>
      <c r="G50" s="48">
        <f t="shared" si="4"/>
        <v>0</v>
      </c>
    </row>
    <row r="51" spans="1:7" s="6" customFormat="1" ht="30">
      <c r="A51" s="47" t="s">
        <v>220</v>
      </c>
      <c r="B51" s="50" t="s">
        <v>200</v>
      </c>
      <c r="C51" s="46" t="s">
        <v>167</v>
      </c>
      <c r="D51" s="47" t="s">
        <v>65</v>
      </c>
      <c r="E51" s="48">
        <v>527.5</v>
      </c>
      <c r="F51" s="49">
        <f>COMPOSIÇÕES!G484</f>
        <v>0</v>
      </c>
      <c r="G51" s="48">
        <f t="shared" si="4"/>
        <v>0</v>
      </c>
    </row>
    <row r="52" spans="1:7" s="6" customFormat="1" ht="30">
      <c r="A52" s="47" t="s">
        <v>221</v>
      </c>
      <c r="B52" s="50" t="s">
        <v>37</v>
      </c>
      <c r="C52" s="46" t="s">
        <v>61</v>
      </c>
      <c r="D52" s="47" t="s">
        <v>65</v>
      </c>
      <c r="E52" s="48">
        <v>527.5</v>
      </c>
      <c r="F52" s="49">
        <f>COMPOSIÇÕES!G496</f>
        <v>0</v>
      </c>
      <c r="G52" s="48">
        <f t="shared" ref="G52:G54" si="7">ROUND(E52*F52,2)</f>
        <v>0</v>
      </c>
    </row>
    <row r="53" spans="1:7" s="6" customFormat="1" ht="45">
      <c r="A53" s="47" t="s">
        <v>222</v>
      </c>
      <c r="B53" s="50" t="s">
        <v>200</v>
      </c>
      <c r="C53" s="46" t="s">
        <v>93</v>
      </c>
      <c r="D53" s="47" t="s">
        <v>65</v>
      </c>
      <c r="E53" s="48">
        <v>175.5</v>
      </c>
      <c r="F53" s="49">
        <f>COMPOSIÇÕES!G507</f>
        <v>0</v>
      </c>
      <c r="G53" s="48">
        <f t="shared" ref="G53" si="8">ROUND(E53*F53,2)</f>
        <v>0</v>
      </c>
    </row>
    <row r="54" spans="1:7" s="6" customFormat="1" ht="30">
      <c r="A54" s="47" t="s">
        <v>224</v>
      </c>
      <c r="B54" s="50" t="s">
        <v>90</v>
      </c>
      <c r="C54" s="46" t="s">
        <v>89</v>
      </c>
      <c r="D54" s="47" t="s">
        <v>65</v>
      </c>
      <c r="E54" s="48">
        <v>235.6</v>
      </c>
      <c r="F54" s="49">
        <f>COMPOSIÇÕES!G516</f>
        <v>0</v>
      </c>
      <c r="G54" s="48">
        <f t="shared" si="7"/>
        <v>0</v>
      </c>
    </row>
    <row r="55" spans="1:7" s="6" customFormat="1" ht="45">
      <c r="A55" s="47" t="s">
        <v>226</v>
      </c>
      <c r="B55" s="50" t="s">
        <v>91</v>
      </c>
      <c r="C55" s="46" t="s">
        <v>92</v>
      </c>
      <c r="D55" s="47" t="s">
        <v>65</v>
      </c>
      <c r="E55" s="48">
        <v>270.94</v>
      </c>
      <c r="F55" s="49">
        <f>COMPOSIÇÕES!G524</f>
        <v>0</v>
      </c>
      <c r="G55" s="48">
        <f t="shared" si="4"/>
        <v>0</v>
      </c>
    </row>
    <row r="56" spans="1:7">
      <c r="A56" s="5"/>
      <c r="B56" s="5" t="s">
        <v>0</v>
      </c>
      <c r="C56" s="5"/>
      <c r="D56" s="5"/>
      <c r="E56" s="5"/>
      <c r="F56" s="5"/>
      <c r="G56" s="5">
        <f>SUM(G39:G55)</f>
        <v>0</v>
      </c>
    </row>
    <row r="57" spans="1:7" s="4" customFormat="1">
      <c r="A57" s="87" t="s">
        <v>228</v>
      </c>
      <c r="B57" s="88" t="s">
        <v>232</v>
      </c>
      <c r="C57" s="88"/>
      <c r="D57" s="88"/>
      <c r="E57" s="88"/>
      <c r="F57" s="88"/>
      <c r="G57" s="88"/>
    </row>
    <row r="58" spans="1:7" s="43" customFormat="1" ht="30">
      <c r="A58" s="47" t="s">
        <v>231</v>
      </c>
      <c r="B58" s="50" t="s">
        <v>229</v>
      </c>
      <c r="C58" s="46" t="s">
        <v>230</v>
      </c>
      <c r="D58" s="47" t="s">
        <v>62</v>
      </c>
      <c r="E58" s="48">
        <v>150</v>
      </c>
      <c r="F58" s="49">
        <f>COMPOSIÇÕES!G533</f>
        <v>0</v>
      </c>
      <c r="G58" s="48">
        <f t="shared" ref="G58" si="9">ROUND(E58*F58,2)</f>
        <v>0</v>
      </c>
    </row>
    <row r="59" spans="1:7">
      <c r="A59" s="5"/>
      <c r="B59" s="5" t="s">
        <v>0</v>
      </c>
      <c r="C59" s="5"/>
      <c r="D59" s="5"/>
      <c r="E59" s="5"/>
      <c r="F59" s="5"/>
      <c r="G59" s="5">
        <f>SUM(G58)</f>
        <v>0</v>
      </c>
    </row>
    <row r="60" spans="1:7" ht="15.75" thickBot="1"/>
    <row r="61" spans="1:7" s="37" customFormat="1" ht="15.75" thickBot="1">
      <c r="A61" s="160" t="s">
        <v>42</v>
      </c>
      <c r="B61" s="161"/>
      <c r="C61" s="161"/>
      <c r="D61" s="161"/>
      <c r="E61" s="161"/>
      <c r="F61" s="161"/>
      <c r="G61" s="41">
        <f>G6+G7+G18+G26+G37+G56+G59</f>
        <v>0</v>
      </c>
    </row>
    <row r="62" spans="1:7" s="37" customFormat="1" ht="15.75" thickBot="1">
      <c r="A62" s="38"/>
      <c r="B62" s="39"/>
      <c r="C62" s="39"/>
      <c r="D62" s="40"/>
      <c r="E62" s="40"/>
      <c r="F62" s="40"/>
      <c r="G62" s="40"/>
    </row>
    <row r="63" spans="1:7" s="37" customFormat="1" ht="15.75" thickBot="1">
      <c r="A63" s="160" t="s">
        <v>237</v>
      </c>
      <c r="B63" s="161"/>
      <c r="C63" s="161"/>
      <c r="D63" s="161"/>
      <c r="E63" s="161"/>
      <c r="F63" s="161"/>
      <c r="G63" s="45">
        <f>ROUND(G61*0.2629,2)</f>
        <v>0</v>
      </c>
    </row>
    <row r="64" spans="1:7" s="37" customFormat="1" ht="15.75" thickBot="1">
      <c r="A64" s="38"/>
      <c r="B64" s="39"/>
      <c r="C64" s="39"/>
      <c r="D64" s="40"/>
      <c r="E64" s="40"/>
      <c r="F64" s="40"/>
      <c r="G64" s="40"/>
    </row>
    <row r="65" spans="1:7" s="37" customFormat="1" ht="15.75" thickBot="1">
      <c r="A65" s="160" t="s">
        <v>43</v>
      </c>
      <c r="B65" s="161"/>
      <c r="C65" s="161"/>
      <c r="D65" s="161"/>
      <c r="E65" s="161"/>
      <c r="F65" s="161"/>
      <c r="G65" s="45">
        <f>G63+G61</f>
        <v>0</v>
      </c>
    </row>
    <row r="66" spans="1:7" s="37" customFormat="1">
      <c r="A66" s="38"/>
      <c r="B66" s="39"/>
      <c r="C66" s="39"/>
      <c r="D66" s="40"/>
      <c r="E66" s="40"/>
      <c r="F66" s="40"/>
      <c r="G66" s="40"/>
    </row>
    <row r="69" spans="1:7">
      <c r="A69" s="159"/>
      <c r="B69" s="159"/>
      <c r="C69" s="159"/>
      <c r="D69" s="159"/>
      <c r="E69" s="159"/>
      <c r="F69" s="159"/>
      <c r="G69" s="159"/>
    </row>
    <row r="70" spans="1:7">
      <c r="A70" s="162"/>
      <c r="B70" s="162"/>
      <c r="C70" s="162"/>
      <c r="D70" s="162"/>
      <c r="E70" s="162"/>
      <c r="F70" s="162"/>
      <c r="G70" s="162"/>
    </row>
    <row r="71" spans="1:7">
      <c r="A71" s="159"/>
      <c r="B71" s="159"/>
      <c r="C71" s="159"/>
      <c r="D71" s="159"/>
      <c r="E71" s="159"/>
      <c r="F71" s="159"/>
      <c r="G71" s="159"/>
    </row>
    <row r="72" spans="1:7">
      <c r="A72" s="159"/>
      <c r="B72" s="159"/>
      <c r="C72" s="159"/>
      <c r="D72" s="159"/>
      <c r="E72" s="159"/>
      <c r="F72" s="159"/>
      <c r="G72" s="159"/>
    </row>
  </sheetData>
  <mergeCells count="11">
    <mergeCell ref="A1:G1"/>
    <mergeCell ref="A2:G2"/>
    <mergeCell ref="A3:G3"/>
    <mergeCell ref="A4:G4"/>
    <mergeCell ref="A72:G72"/>
    <mergeCell ref="A61:F61"/>
    <mergeCell ref="A69:G69"/>
    <mergeCell ref="A70:G70"/>
    <mergeCell ref="A71:G71"/>
    <mergeCell ref="A63:F63"/>
    <mergeCell ref="A65:F65"/>
  </mergeCells>
  <phoneticPr fontId="3" type="noConversion"/>
  <printOptions horizontalCentered="1"/>
  <pageMargins left="0.39370078740157483" right="0.19685039370078741" top="0.39370078740157483" bottom="0.59055118110236227" header="0.51181102362204722" footer="0.51181102362204722"/>
  <pageSetup paperSize="9" scale="70" orientation="portrait" r:id="rId1"/>
  <headerFooter alignWithMargins="0">
    <oddFooter>Página &amp;P de &amp;N</oddFooter>
  </headerFooter>
  <rowBreaks count="2" manualBreakCount="2">
    <brk id="65" max="6" man="1"/>
    <brk id="68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3"/>
  <sheetViews>
    <sheetView view="pageBreakPreview" zoomScale="60" workbookViewId="0">
      <selection sqref="A1:G1"/>
    </sheetView>
  </sheetViews>
  <sheetFormatPr defaultRowHeight="15"/>
  <cols>
    <col min="1" max="1" width="6.85546875" style="53" bestFit="1" customWidth="1"/>
    <col min="2" max="2" width="17.28515625" style="53" bestFit="1" customWidth="1"/>
    <col min="3" max="3" width="50.5703125" style="53" customWidth="1"/>
    <col min="4" max="4" width="4.7109375" style="53" bestFit="1" customWidth="1"/>
    <col min="5" max="5" width="9.7109375" style="53" bestFit="1" customWidth="1"/>
    <col min="6" max="6" width="15.85546875" style="53" bestFit="1" customWidth="1"/>
    <col min="7" max="7" width="16.42578125" style="53" bestFit="1" customWidth="1"/>
    <col min="8" max="16384" width="9.140625" style="53"/>
  </cols>
  <sheetData>
    <row r="1" spans="1:7" ht="15.75">
      <c r="A1" s="163"/>
      <c r="B1" s="164"/>
      <c r="C1" s="164"/>
      <c r="D1" s="164"/>
      <c r="E1" s="164"/>
      <c r="F1" s="164"/>
      <c r="G1" s="165"/>
    </row>
    <row r="2" spans="1:7">
      <c r="A2" s="166" t="s">
        <v>56</v>
      </c>
      <c r="B2" s="167"/>
      <c r="C2" s="167"/>
      <c r="D2" s="167"/>
      <c r="E2" s="167"/>
      <c r="F2" s="167"/>
      <c r="G2" s="168"/>
    </row>
    <row r="3" spans="1:7">
      <c r="A3" s="166" t="s">
        <v>94</v>
      </c>
      <c r="B3" s="167"/>
      <c r="C3" s="167"/>
      <c r="D3" s="167"/>
      <c r="E3" s="167"/>
      <c r="F3" s="167"/>
      <c r="G3" s="168"/>
    </row>
    <row r="4" spans="1:7">
      <c r="A4" s="166" t="s">
        <v>236</v>
      </c>
      <c r="B4" s="167"/>
      <c r="C4" s="167"/>
      <c r="D4" s="167"/>
      <c r="E4" s="167"/>
      <c r="F4" s="167"/>
      <c r="G4" s="168"/>
    </row>
    <row r="5" spans="1:7" ht="15.75" thickBot="1">
      <c r="A5" s="54"/>
      <c r="B5" s="55"/>
      <c r="C5" s="55"/>
      <c r="D5" s="55"/>
      <c r="E5" s="55"/>
      <c r="F5" s="55"/>
      <c r="G5" s="56"/>
    </row>
    <row r="6" spans="1:7" ht="15.75" thickBot="1">
      <c r="A6" s="92" t="s">
        <v>3</v>
      </c>
      <c r="B6" s="92" t="s">
        <v>12</v>
      </c>
      <c r="C6" s="93" t="s">
        <v>44</v>
      </c>
      <c r="D6" s="92" t="s">
        <v>54</v>
      </c>
      <c r="E6" s="92" t="s">
        <v>95</v>
      </c>
      <c r="F6" s="92" t="s">
        <v>96</v>
      </c>
      <c r="G6" s="92" t="s">
        <v>97</v>
      </c>
    </row>
    <row r="7" spans="1:7">
      <c r="A7" s="57"/>
      <c r="B7" s="57"/>
      <c r="C7" s="58"/>
      <c r="D7" s="57"/>
      <c r="E7" s="57"/>
      <c r="F7" s="59" t="s">
        <v>98</v>
      </c>
      <c r="G7" s="60">
        <f>SUM(G9:G31)</f>
        <v>0</v>
      </c>
    </row>
    <row r="8" spans="1:7">
      <c r="A8" s="57"/>
      <c r="B8" s="57"/>
      <c r="C8" s="61" t="s">
        <v>99</v>
      </c>
      <c r="D8" s="57"/>
      <c r="E8" s="57"/>
      <c r="F8" s="59"/>
      <c r="G8" s="60"/>
    </row>
    <row r="9" spans="1:7">
      <c r="A9" s="62"/>
      <c r="B9" s="63" t="s">
        <v>100</v>
      </c>
      <c r="C9" s="64" t="s">
        <v>101</v>
      </c>
      <c r="D9" s="62" t="s">
        <v>102</v>
      </c>
      <c r="E9" s="65">
        <v>5</v>
      </c>
      <c r="F9" s="65"/>
      <c r="G9" s="66">
        <f>E9*F9</f>
        <v>0</v>
      </c>
    </row>
    <row r="10" spans="1:7">
      <c r="A10" s="62"/>
      <c r="B10" s="63" t="s">
        <v>103</v>
      </c>
      <c r="C10" s="64" t="s">
        <v>104</v>
      </c>
      <c r="D10" s="62" t="s">
        <v>102</v>
      </c>
      <c r="E10" s="65">
        <v>5</v>
      </c>
      <c r="F10" s="65"/>
      <c r="G10" s="66">
        <f t="shared" ref="G10:G31" si="0">E10*F10</f>
        <v>0</v>
      </c>
    </row>
    <row r="11" spans="1:7">
      <c r="A11" s="62"/>
      <c r="B11" s="63" t="s">
        <v>105</v>
      </c>
      <c r="C11" s="64" t="s">
        <v>106</v>
      </c>
      <c r="D11" s="62" t="s">
        <v>102</v>
      </c>
      <c r="E11" s="65">
        <v>5</v>
      </c>
      <c r="F11" s="65"/>
      <c r="G11" s="66">
        <f t="shared" si="0"/>
        <v>0</v>
      </c>
    </row>
    <row r="12" spans="1:7">
      <c r="A12" s="62"/>
      <c r="B12" s="62" t="s">
        <v>107</v>
      </c>
      <c r="C12" s="64" t="s">
        <v>108</v>
      </c>
      <c r="D12" s="62" t="s">
        <v>102</v>
      </c>
      <c r="E12" s="65">
        <v>5</v>
      </c>
      <c r="F12" s="65"/>
      <c r="G12" s="66">
        <f t="shared" si="0"/>
        <v>0</v>
      </c>
    </row>
    <row r="13" spans="1:7">
      <c r="A13" s="62"/>
      <c r="B13" s="62" t="s">
        <v>109</v>
      </c>
      <c r="C13" s="64" t="s">
        <v>110</v>
      </c>
      <c r="D13" s="62" t="s">
        <v>111</v>
      </c>
      <c r="E13" s="65">
        <v>1</v>
      </c>
      <c r="F13" s="65"/>
      <c r="G13" s="66">
        <f t="shared" si="0"/>
        <v>0</v>
      </c>
    </row>
    <row r="14" spans="1:7">
      <c r="A14" s="62"/>
      <c r="B14" s="62" t="s">
        <v>112</v>
      </c>
      <c r="C14" s="64" t="s">
        <v>113</v>
      </c>
      <c r="D14" s="62" t="s">
        <v>111</v>
      </c>
      <c r="E14" s="65">
        <v>5</v>
      </c>
      <c r="F14" s="65"/>
      <c r="G14" s="66">
        <f t="shared" si="0"/>
        <v>0</v>
      </c>
    </row>
    <row r="15" spans="1:7">
      <c r="A15" s="62"/>
      <c r="B15" s="62" t="s">
        <v>114</v>
      </c>
      <c r="C15" s="64" t="s">
        <v>115</v>
      </c>
      <c r="D15" s="62" t="s">
        <v>116</v>
      </c>
      <c r="E15" s="65">
        <f>40*5</f>
        <v>200</v>
      </c>
      <c r="F15" s="65"/>
      <c r="G15" s="66">
        <f t="shared" si="0"/>
        <v>0</v>
      </c>
    </row>
    <row r="16" spans="1:7">
      <c r="A16" s="62"/>
      <c r="B16" s="62" t="s">
        <v>117</v>
      </c>
      <c r="C16" s="64" t="s">
        <v>118</v>
      </c>
      <c r="D16" s="62" t="s">
        <v>116</v>
      </c>
      <c r="E16" s="65">
        <f>40*2*22*5</f>
        <v>8800</v>
      </c>
      <c r="F16" s="67"/>
      <c r="G16" s="68">
        <f t="shared" si="0"/>
        <v>0</v>
      </c>
    </row>
    <row r="17" spans="1:7" ht="30">
      <c r="A17" s="62"/>
      <c r="B17" s="62" t="s">
        <v>119</v>
      </c>
      <c r="C17" s="64" t="s">
        <v>120</v>
      </c>
      <c r="D17" s="62" t="s">
        <v>102</v>
      </c>
      <c r="E17" s="67">
        <v>5</v>
      </c>
      <c r="F17" s="67"/>
      <c r="G17" s="68">
        <f>-E17*F17</f>
        <v>0</v>
      </c>
    </row>
    <row r="18" spans="1:7" ht="30">
      <c r="A18" s="62"/>
      <c r="B18" s="62" t="s">
        <v>121</v>
      </c>
      <c r="C18" s="64" t="s">
        <v>122</v>
      </c>
      <c r="D18" s="62" t="s">
        <v>102</v>
      </c>
      <c r="E18" s="67">
        <v>5</v>
      </c>
      <c r="F18" s="67"/>
      <c r="G18" s="68">
        <f>-E18*F18</f>
        <v>0</v>
      </c>
    </row>
    <row r="19" spans="1:7" ht="30">
      <c r="A19" s="62"/>
      <c r="B19" s="62" t="s">
        <v>123</v>
      </c>
      <c r="C19" s="64" t="s">
        <v>124</v>
      </c>
      <c r="D19" s="62" t="s">
        <v>102</v>
      </c>
      <c r="E19" s="67">
        <v>5</v>
      </c>
      <c r="F19" s="67"/>
      <c r="G19" s="68">
        <f t="shared" si="0"/>
        <v>0</v>
      </c>
    </row>
    <row r="20" spans="1:7" ht="30">
      <c r="A20" s="62"/>
      <c r="B20" s="62" t="s">
        <v>125</v>
      </c>
      <c r="C20" s="64" t="s">
        <v>126</v>
      </c>
      <c r="D20" s="62" t="s">
        <v>102</v>
      </c>
      <c r="E20" s="67">
        <v>5</v>
      </c>
      <c r="F20" s="67"/>
      <c r="G20" s="68">
        <f t="shared" si="0"/>
        <v>0</v>
      </c>
    </row>
    <row r="21" spans="1:7">
      <c r="A21" s="62"/>
      <c r="B21" s="62" t="s">
        <v>127</v>
      </c>
      <c r="C21" s="64" t="s">
        <v>128</v>
      </c>
      <c r="D21" s="62" t="s">
        <v>116</v>
      </c>
      <c r="E21" s="67">
        <v>3</v>
      </c>
      <c r="F21" s="67"/>
      <c r="G21" s="68">
        <f t="shared" si="0"/>
        <v>0</v>
      </c>
    </row>
    <row r="22" spans="1:7">
      <c r="A22" s="62"/>
      <c r="B22" s="62" t="s">
        <v>129</v>
      </c>
      <c r="C22" s="64" t="s">
        <v>130</v>
      </c>
      <c r="D22" s="62" t="s">
        <v>116</v>
      </c>
      <c r="E22" s="67">
        <v>100</v>
      </c>
      <c r="F22" s="67"/>
      <c r="G22" s="65">
        <f t="shared" si="0"/>
        <v>0</v>
      </c>
    </row>
    <row r="23" spans="1:7">
      <c r="A23" s="62"/>
      <c r="B23" s="62" t="s">
        <v>131</v>
      </c>
      <c r="C23" s="64" t="s">
        <v>132</v>
      </c>
      <c r="D23" s="62" t="s">
        <v>116</v>
      </c>
      <c r="E23" s="65">
        <v>200</v>
      </c>
      <c r="F23" s="67"/>
      <c r="G23" s="65">
        <f t="shared" si="0"/>
        <v>0</v>
      </c>
    </row>
    <row r="24" spans="1:7">
      <c r="A24" s="62"/>
      <c r="B24" s="62" t="s">
        <v>133</v>
      </c>
      <c r="C24" s="64" t="s">
        <v>134</v>
      </c>
      <c r="D24" s="62" t="s">
        <v>116</v>
      </c>
      <c r="E24" s="67">
        <v>67</v>
      </c>
      <c r="F24" s="65"/>
      <c r="G24" s="65">
        <f t="shared" si="0"/>
        <v>0</v>
      </c>
    </row>
    <row r="25" spans="1:7">
      <c r="A25" s="62"/>
      <c r="B25" s="62" t="s">
        <v>135</v>
      </c>
      <c r="C25" s="64" t="s">
        <v>136</v>
      </c>
      <c r="D25" s="62" t="s">
        <v>116</v>
      </c>
      <c r="E25" s="67">
        <v>83</v>
      </c>
      <c r="F25" s="67"/>
      <c r="G25" s="67">
        <f t="shared" si="0"/>
        <v>0</v>
      </c>
    </row>
    <row r="26" spans="1:7">
      <c r="A26" s="62"/>
      <c r="B26" s="62" t="s">
        <v>137</v>
      </c>
      <c r="C26" s="64" t="s">
        <v>138</v>
      </c>
      <c r="D26" s="62" t="s">
        <v>116</v>
      </c>
      <c r="E26" s="67">
        <v>8</v>
      </c>
      <c r="F26" s="65"/>
      <c r="G26" s="67">
        <f t="shared" si="0"/>
        <v>0</v>
      </c>
    </row>
    <row r="27" spans="1:7">
      <c r="A27" s="62"/>
      <c r="B27" s="62" t="s">
        <v>139</v>
      </c>
      <c r="C27" s="64" t="s">
        <v>140</v>
      </c>
      <c r="D27" s="62" t="s">
        <v>116</v>
      </c>
      <c r="E27" s="67">
        <v>117</v>
      </c>
      <c r="F27" s="67"/>
      <c r="G27" s="67">
        <f t="shared" si="0"/>
        <v>0</v>
      </c>
    </row>
    <row r="28" spans="1:7">
      <c r="A28" s="62"/>
      <c r="B28" s="62" t="s">
        <v>141</v>
      </c>
      <c r="C28" s="64" t="s">
        <v>142</v>
      </c>
      <c r="D28" s="62" t="s">
        <v>116</v>
      </c>
      <c r="E28" s="65">
        <v>100</v>
      </c>
      <c r="F28" s="65"/>
      <c r="G28" s="67">
        <f t="shared" si="0"/>
        <v>0</v>
      </c>
    </row>
    <row r="29" spans="1:7" ht="30">
      <c r="A29" s="62"/>
      <c r="B29" s="62" t="s">
        <v>143</v>
      </c>
      <c r="C29" s="64" t="s">
        <v>144</v>
      </c>
      <c r="D29" s="62" t="s">
        <v>116</v>
      </c>
      <c r="E29" s="67">
        <v>20</v>
      </c>
      <c r="F29" s="67"/>
      <c r="G29" s="67">
        <f t="shared" si="0"/>
        <v>0</v>
      </c>
    </row>
    <row r="30" spans="1:7">
      <c r="A30" s="62"/>
      <c r="B30" s="62" t="s">
        <v>145</v>
      </c>
      <c r="C30" s="64" t="s">
        <v>146</v>
      </c>
      <c r="D30" s="62" t="s">
        <v>116</v>
      </c>
      <c r="E30" s="67">
        <v>35</v>
      </c>
      <c r="F30" s="65"/>
      <c r="G30" s="67">
        <f t="shared" si="0"/>
        <v>0</v>
      </c>
    </row>
    <row r="31" spans="1:7">
      <c r="A31" s="62"/>
      <c r="B31" s="62" t="s">
        <v>147</v>
      </c>
      <c r="C31" s="64" t="s">
        <v>148</v>
      </c>
      <c r="D31" s="62" t="s">
        <v>116</v>
      </c>
      <c r="E31" s="67">
        <v>10</v>
      </c>
      <c r="F31" s="67"/>
      <c r="G31" s="67">
        <f t="shared" si="0"/>
        <v>0</v>
      </c>
    </row>
    <row r="32" spans="1:7">
      <c r="A32" s="62"/>
      <c r="B32" s="62"/>
      <c r="C32" s="62"/>
      <c r="D32" s="62"/>
      <c r="E32" s="65"/>
      <c r="F32" s="65"/>
      <c r="G32" s="65"/>
    </row>
    <row r="33" spans="1:7">
      <c r="A33" s="62"/>
      <c r="B33" s="62"/>
      <c r="C33" s="62"/>
      <c r="D33" s="62"/>
      <c r="E33" s="65"/>
      <c r="F33" s="69"/>
      <c r="G33" s="65"/>
    </row>
  </sheetData>
  <mergeCells count="4">
    <mergeCell ref="A1:G1"/>
    <mergeCell ref="A4:G4"/>
    <mergeCell ref="A3:G3"/>
    <mergeCell ref="A2:G2"/>
  </mergeCells>
  <pageMargins left="0.511811024" right="0.511811024" top="0.78740157499999996" bottom="0.78740157499999996" header="0.31496062000000002" footer="0.3149606200000000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5"/>
  <sheetViews>
    <sheetView view="pageBreakPreview" zoomScale="60" zoomScaleNormal="80" workbookViewId="0">
      <selection sqref="A1:N1"/>
    </sheetView>
  </sheetViews>
  <sheetFormatPr defaultRowHeight="12.75"/>
  <cols>
    <col min="1" max="1" width="5.28515625" style="31" bestFit="1" customWidth="1"/>
    <col min="2" max="2" width="60.140625" style="7" customWidth="1"/>
    <col min="3" max="3" width="7.7109375" style="7" bestFit="1" customWidth="1"/>
    <col min="4" max="4" width="14.140625" style="7" bestFit="1" customWidth="1"/>
    <col min="5" max="5" width="6" style="7" bestFit="1" customWidth="1"/>
    <col min="6" max="6" width="14.7109375" style="7" bestFit="1" customWidth="1"/>
    <col min="7" max="7" width="5.140625" style="7" bestFit="1" customWidth="1"/>
    <col min="8" max="8" width="15.5703125" style="7" bestFit="1" customWidth="1"/>
    <col min="9" max="9" width="5.140625" style="7" bestFit="1" customWidth="1"/>
    <col min="10" max="10" width="16.5703125" style="7" bestFit="1" customWidth="1"/>
    <col min="11" max="11" width="5.140625" style="7" bestFit="1" customWidth="1"/>
    <col min="12" max="12" width="18.28515625" style="7" bestFit="1" customWidth="1"/>
    <col min="13" max="13" width="6" style="7" bestFit="1" customWidth="1"/>
    <col min="14" max="14" width="19.140625" style="7" bestFit="1" customWidth="1"/>
    <col min="15" max="16384" width="9.140625" style="7"/>
  </cols>
  <sheetData>
    <row r="1" spans="1:14" s="1" customFormat="1" ht="15">
      <c r="A1" s="147"/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9"/>
    </row>
    <row r="2" spans="1:14" s="1" customFormat="1" ht="18.75">
      <c r="A2" s="169" t="s">
        <v>56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1"/>
    </row>
    <row r="3" spans="1:14" s="1" customFormat="1" ht="15">
      <c r="A3" s="153" t="s">
        <v>2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5"/>
    </row>
    <row r="4" spans="1:14" s="1" customFormat="1" ht="16.5" thickBot="1">
      <c r="A4" s="172" t="s">
        <v>57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4"/>
    </row>
    <row r="5" spans="1:14" s="119" customFormat="1">
      <c r="A5" s="191" t="s">
        <v>3</v>
      </c>
      <c r="B5" s="192" t="s">
        <v>44</v>
      </c>
      <c r="C5" s="175" t="s">
        <v>1</v>
      </c>
      <c r="D5" s="176"/>
      <c r="E5" s="177" t="s">
        <v>47</v>
      </c>
      <c r="F5" s="178"/>
      <c r="G5" s="179" t="s">
        <v>48</v>
      </c>
      <c r="H5" s="180"/>
      <c r="I5" s="177" t="s">
        <v>49</v>
      </c>
      <c r="J5" s="178"/>
      <c r="K5" s="181" t="s">
        <v>50</v>
      </c>
      <c r="L5" s="182"/>
      <c r="M5" s="177" t="s">
        <v>51</v>
      </c>
      <c r="N5" s="183"/>
    </row>
    <row r="6" spans="1:14" s="119" customFormat="1" ht="13.5" thickBot="1">
      <c r="A6" s="191"/>
      <c r="B6" s="192"/>
      <c r="C6" s="120" t="s">
        <v>8</v>
      </c>
      <c r="D6" s="120" t="s">
        <v>7</v>
      </c>
      <c r="E6" s="121" t="s">
        <v>8</v>
      </c>
      <c r="F6" s="121" t="s">
        <v>7</v>
      </c>
      <c r="G6" s="122" t="s">
        <v>8</v>
      </c>
      <c r="H6" s="122" t="s">
        <v>7</v>
      </c>
      <c r="I6" s="121" t="s">
        <v>8</v>
      </c>
      <c r="J6" s="121" t="s">
        <v>7</v>
      </c>
      <c r="K6" s="123" t="s">
        <v>8</v>
      </c>
      <c r="L6" s="123" t="s">
        <v>7</v>
      </c>
      <c r="M6" s="121" t="s">
        <v>8</v>
      </c>
      <c r="N6" s="124" t="s">
        <v>7</v>
      </c>
    </row>
    <row r="7" spans="1:14" ht="48" customHeight="1">
      <c r="A7" s="125" t="str">
        <f>ORÇAMENTO!A6</f>
        <v>1.0</v>
      </c>
      <c r="B7" s="126" t="str">
        <f>ORÇAMENTO!C6</f>
        <v>MOBILIZAÇÃO E DESMOBILIZAÇÃO DE OBRA - PARA OBRAS EXECUTADAS EM CENTROS URBANOS OU PRÓXIMOS DE CENTROS URBANOS - CONF. DEMOSTRATIVO EM ANEXO</v>
      </c>
      <c r="C7" s="127" t="e">
        <f t="shared" ref="C7:C13" si="0">ROUND(D7/D$15,4)</f>
        <v>#DIV/0!</v>
      </c>
      <c r="D7" s="128">
        <f>ORÇAMENTO!G6</f>
        <v>0</v>
      </c>
      <c r="E7" s="129">
        <v>0.6</v>
      </c>
      <c r="F7" s="130">
        <f>ROUND(E7*$D7,2)</f>
        <v>0</v>
      </c>
      <c r="G7" s="131"/>
      <c r="H7" s="132">
        <f t="shared" ref="H7:H13" si="1">ROUND(G7*$D7,2)</f>
        <v>0</v>
      </c>
      <c r="I7" s="129"/>
      <c r="J7" s="130">
        <f t="shared" ref="J7:J13" si="2">ROUND(I7*$D7,2)</f>
        <v>0</v>
      </c>
      <c r="K7" s="133"/>
      <c r="L7" s="134">
        <f t="shared" ref="L7:L13" si="3">ROUND(K7*$D7,2)</f>
        <v>0</v>
      </c>
      <c r="M7" s="129">
        <v>0.4</v>
      </c>
      <c r="N7" s="135">
        <f t="shared" ref="N7:N13" si="4">ROUND(M7*$D7,2)</f>
        <v>0</v>
      </c>
    </row>
    <row r="8" spans="1:14" ht="20.25" customHeight="1">
      <c r="A8" s="97" t="str">
        <f>ORÇAMENTO!A7</f>
        <v>2.0</v>
      </c>
      <c r="B8" s="94" t="str">
        <f>ORÇAMENTO!C7</f>
        <v>ADMINISTRAÇÃO LOCAL -  CONF. DEMOSTRATIVO EM ANEXO</v>
      </c>
      <c r="C8" s="83" t="e">
        <f t="shared" si="0"/>
        <v>#DIV/0!</v>
      </c>
      <c r="D8" s="15">
        <f>ORÇAMENTO!G7</f>
        <v>0</v>
      </c>
      <c r="E8" s="9">
        <v>0.2</v>
      </c>
      <c r="F8" s="10">
        <f t="shared" ref="F8:F13" si="5">ROUND(E8*$D8,2)</f>
        <v>0</v>
      </c>
      <c r="G8" s="11">
        <v>0.2</v>
      </c>
      <c r="H8" s="12">
        <f t="shared" si="1"/>
        <v>0</v>
      </c>
      <c r="I8" s="9">
        <v>0.2</v>
      </c>
      <c r="J8" s="10">
        <f t="shared" si="2"/>
        <v>0</v>
      </c>
      <c r="K8" s="13">
        <v>0.2</v>
      </c>
      <c r="L8" s="14">
        <f t="shared" si="3"/>
        <v>0</v>
      </c>
      <c r="M8" s="9">
        <v>0.2</v>
      </c>
      <c r="N8" s="98">
        <f t="shared" si="4"/>
        <v>0</v>
      </c>
    </row>
    <row r="9" spans="1:14" ht="16.5" customHeight="1">
      <c r="A9" s="97" t="str">
        <f>ORÇAMENTO!A8</f>
        <v>3.0</v>
      </c>
      <c r="B9" s="95" t="str">
        <f>ORÇAMENTO!B8</f>
        <v>SERVIÇOS PRELIMINARES</v>
      </c>
      <c r="C9" s="83" t="e">
        <f t="shared" si="0"/>
        <v>#DIV/0!</v>
      </c>
      <c r="D9" s="15">
        <f>ORÇAMENTO!G18</f>
        <v>0</v>
      </c>
      <c r="E9" s="9">
        <v>1</v>
      </c>
      <c r="F9" s="10">
        <f t="shared" si="5"/>
        <v>0</v>
      </c>
      <c r="G9" s="11"/>
      <c r="H9" s="12">
        <f t="shared" si="1"/>
        <v>0</v>
      </c>
      <c r="I9" s="9"/>
      <c r="J9" s="10">
        <f t="shared" si="2"/>
        <v>0</v>
      </c>
      <c r="K9" s="13"/>
      <c r="L9" s="14">
        <f t="shared" si="3"/>
        <v>0</v>
      </c>
      <c r="M9" s="9"/>
      <c r="N9" s="98">
        <f t="shared" si="4"/>
        <v>0</v>
      </c>
    </row>
    <row r="10" spans="1:14">
      <c r="A10" s="97" t="str">
        <f>ORÇAMENTO!A19</f>
        <v>4.0</v>
      </c>
      <c r="B10" s="95" t="str">
        <f>ORÇAMENTO!B19</f>
        <v>MOVIMENTAÇÃO DE TERRA</v>
      </c>
      <c r="C10" s="83" t="e">
        <f t="shared" si="0"/>
        <v>#DIV/0!</v>
      </c>
      <c r="D10" s="15">
        <f>ORÇAMENTO!G26</f>
        <v>0</v>
      </c>
      <c r="E10" s="9">
        <v>0.4</v>
      </c>
      <c r="F10" s="10">
        <f t="shared" si="5"/>
        <v>0</v>
      </c>
      <c r="G10" s="11">
        <v>0.6</v>
      </c>
      <c r="H10" s="12">
        <f t="shared" si="1"/>
        <v>0</v>
      </c>
      <c r="I10" s="9"/>
      <c r="J10" s="10">
        <f t="shared" si="2"/>
        <v>0</v>
      </c>
      <c r="K10" s="13"/>
      <c r="L10" s="14">
        <f t="shared" si="3"/>
        <v>0</v>
      </c>
      <c r="M10" s="9"/>
      <c r="N10" s="98">
        <f t="shared" si="4"/>
        <v>0</v>
      </c>
    </row>
    <row r="11" spans="1:14">
      <c r="A11" s="97" t="str">
        <f>ORÇAMENTO!A27</f>
        <v>5.0</v>
      </c>
      <c r="B11" s="96" t="str">
        <f>ORÇAMENTO!B27</f>
        <v>PAVIMENTAÇÃO</v>
      </c>
      <c r="C11" s="83" t="e">
        <f t="shared" si="0"/>
        <v>#DIV/0!</v>
      </c>
      <c r="D11" s="8">
        <f>ORÇAMENTO!G37</f>
        <v>0</v>
      </c>
      <c r="E11" s="9"/>
      <c r="F11" s="10">
        <f t="shared" si="5"/>
        <v>0</v>
      </c>
      <c r="G11" s="11">
        <v>0.1</v>
      </c>
      <c r="H11" s="12">
        <f t="shared" si="1"/>
        <v>0</v>
      </c>
      <c r="I11" s="9">
        <v>0.3</v>
      </c>
      <c r="J11" s="10">
        <f t="shared" si="2"/>
        <v>0</v>
      </c>
      <c r="K11" s="13">
        <v>0.3</v>
      </c>
      <c r="L11" s="14">
        <f t="shared" si="3"/>
        <v>0</v>
      </c>
      <c r="M11" s="9">
        <v>0.3</v>
      </c>
      <c r="N11" s="98">
        <f t="shared" si="4"/>
        <v>0</v>
      </c>
    </row>
    <row r="12" spans="1:14">
      <c r="A12" s="99" t="str">
        <f>ORÇAMENTO!A38</f>
        <v>6.0</v>
      </c>
      <c r="B12" s="94" t="str">
        <f>ORÇAMENTO!B38</f>
        <v>ABRIGO DE ÔNIBUS</v>
      </c>
      <c r="C12" s="83" t="e">
        <f t="shared" si="0"/>
        <v>#DIV/0!</v>
      </c>
      <c r="D12" s="15">
        <f>ORÇAMENTO!G56</f>
        <v>0</v>
      </c>
      <c r="E12" s="9"/>
      <c r="F12" s="10">
        <f t="shared" si="5"/>
        <v>0</v>
      </c>
      <c r="G12" s="11"/>
      <c r="H12" s="12">
        <f t="shared" si="1"/>
        <v>0</v>
      </c>
      <c r="I12" s="9"/>
      <c r="J12" s="10">
        <f t="shared" si="2"/>
        <v>0</v>
      </c>
      <c r="K12" s="13">
        <v>0.6</v>
      </c>
      <c r="L12" s="14">
        <f t="shared" si="3"/>
        <v>0</v>
      </c>
      <c r="M12" s="9">
        <v>0.4</v>
      </c>
      <c r="N12" s="98">
        <f t="shared" si="4"/>
        <v>0</v>
      </c>
    </row>
    <row r="13" spans="1:14" ht="13.5" thickBot="1">
      <c r="A13" s="136" t="str">
        <f>ORÇAMENTO!A57</f>
        <v>7.0</v>
      </c>
      <c r="B13" s="137" t="str">
        <f>ORÇAMENTO!B57</f>
        <v>LIMPEZA DA OBRA</v>
      </c>
      <c r="C13" s="138" t="e">
        <f t="shared" si="0"/>
        <v>#DIV/0!</v>
      </c>
      <c r="D13" s="139">
        <f>ORÇAMENTO!G59</f>
        <v>0</v>
      </c>
      <c r="E13" s="140"/>
      <c r="F13" s="141">
        <f t="shared" si="5"/>
        <v>0</v>
      </c>
      <c r="G13" s="142"/>
      <c r="H13" s="143">
        <f t="shared" si="1"/>
        <v>0</v>
      </c>
      <c r="I13" s="140"/>
      <c r="J13" s="141">
        <f t="shared" si="2"/>
        <v>0</v>
      </c>
      <c r="K13" s="144"/>
      <c r="L13" s="145">
        <f t="shared" si="3"/>
        <v>0</v>
      </c>
      <c r="M13" s="140">
        <v>1</v>
      </c>
      <c r="N13" s="146">
        <f t="shared" si="4"/>
        <v>0</v>
      </c>
    </row>
    <row r="14" spans="1:14" ht="13.5" thickBot="1">
      <c r="A14" s="100"/>
      <c r="B14" s="101"/>
      <c r="C14" s="101"/>
      <c r="D14" s="102"/>
      <c r="E14" s="101"/>
      <c r="F14" s="101"/>
      <c r="G14" s="101"/>
      <c r="H14" s="101"/>
      <c r="I14" s="101"/>
      <c r="J14" s="101"/>
      <c r="K14" s="101"/>
      <c r="L14" s="101"/>
      <c r="M14" s="101"/>
      <c r="N14" s="103"/>
    </row>
    <row r="15" spans="1:14">
      <c r="A15" s="184"/>
      <c r="B15" s="114" t="s">
        <v>45</v>
      </c>
      <c r="C15" s="187"/>
      <c r="D15" s="115">
        <f>SUM(D7:D14)</f>
        <v>0</v>
      </c>
      <c r="E15" s="116"/>
      <c r="F15" s="115">
        <f>SUM(F7:F14)</f>
        <v>0</v>
      </c>
      <c r="G15" s="117"/>
      <c r="H15" s="115">
        <f>SUM(H7:H14)</f>
        <v>0</v>
      </c>
      <c r="I15" s="117"/>
      <c r="J15" s="115">
        <f>SUM(J7:J14)</f>
        <v>0</v>
      </c>
      <c r="K15" s="117"/>
      <c r="L15" s="115">
        <f>SUM(L7:L14)</f>
        <v>0</v>
      </c>
      <c r="M15" s="117"/>
      <c r="N15" s="118">
        <f>SUM(N7:N14)</f>
        <v>0</v>
      </c>
    </row>
    <row r="16" spans="1:14">
      <c r="A16" s="185"/>
      <c r="B16" s="16" t="s">
        <v>9</v>
      </c>
      <c r="C16" s="188"/>
      <c r="D16" s="17">
        <v>1</v>
      </c>
      <c r="E16" s="18"/>
      <c r="F16" s="84" t="e">
        <f>F15/$D$15</f>
        <v>#DIV/0!</v>
      </c>
      <c r="G16" s="19"/>
      <c r="H16" s="84" t="e">
        <f>H15/$D$15</f>
        <v>#DIV/0!</v>
      </c>
      <c r="I16" s="19"/>
      <c r="J16" s="84" t="e">
        <f>J15/$D$15</f>
        <v>#DIV/0!</v>
      </c>
      <c r="K16" s="19"/>
      <c r="L16" s="84" t="e">
        <f>L15/$D$15</f>
        <v>#DIV/0!</v>
      </c>
      <c r="M16" s="19"/>
      <c r="N16" s="104" t="e">
        <f>N15/$D$15</f>
        <v>#DIV/0!</v>
      </c>
    </row>
    <row r="17" spans="1:14">
      <c r="A17" s="185"/>
      <c r="B17" s="105"/>
      <c r="C17" s="188"/>
      <c r="D17" s="20"/>
      <c r="E17" s="21"/>
      <c r="F17" s="22"/>
      <c r="G17" s="23"/>
      <c r="H17" s="24"/>
      <c r="I17" s="23"/>
      <c r="J17" s="24"/>
      <c r="K17" s="23"/>
      <c r="L17" s="24"/>
      <c r="M17" s="23"/>
      <c r="N17" s="106"/>
    </row>
    <row r="18" spans="1:14">
      <c r="A18" s="185"/>
      <c r="B18" s="25" t="s">
        <v>46</v>
      </c>
      <c r="C18" s="188"/>
      <c r="D18" s="26"/>
      <c r="E18" s="27"/>
      <c r="F18" s="28">
        <f>F15</f>
        <v>0</v>
      </c>
      <c r="G18" s="29"/>
      <c r="H18" s="30">
        <f>H15+F18</f>
        <v>0</v>
      </c>
      <c r="I18" s="29"/>
      <c r="J18" s="30">
        <f>J15+H18</f>
        <v>0</v>
      </c>
      <c r="K18" s="29"/>
      <c r="L18" s="30">
        <f>L15+J18</f>
        <v>0</v>
      </c>
      <c r="M18" s="29"/>
      <c r="N18" s="107">
        <f>N15+L18</f>
        <v>0</v>
      </c>
    </row>
    <row r="19" spans="1:14" ht="13.5" thickBot="1">
      <c r="A19" s="186"/>
      <c r="B19" s="108" t="s">
        <v>10</v>
      </c>
      <c r="C19" s="189"/>
      <c r="D19" s="109"/>
      <c r="E19" s="110"/>
      <c r="F19" s="111" t="e">
        <f>F16</f>
        <v>#DIV/0!</v>
      </c>
      <c r="G19" s="112"/>
      <c r="H19" s="111" t="e">
        <f>H16+F19</f>
        <v>#DIV/0!</v>
      </c>
      <c r="I19" s="112"/>
      <c r="J19" s="111" t="e">
        <f>J16+H19</f>
        <v>#DIV/0!</v>
      </c>
      <c r="K19" s="112"/>
      <c r="L19" s="111" t="e">
        <f>L16+J19</f>
        <v>#DIV/0!</v>
      </c>
      <c r="M19" s="112"/>
      <c r="N19" s="113" t="e">
        <f>N16+L19</f>
        <v>#DIV/0!</v>
      </c>
    </row>
    <row r="22" spans="1:14">
      <c r="A22" s="190"/>
      <c r="B22" s="190"/>
      <c r="C22" s="190"/>
      <c r="D22" s="190"/>
      <c r="E22" s="190"/>
      <c r="F22" s="190"/>
      <c r="G22" s="190"/>
      <c r="H22" s="190"/>
      <c r="I22" s="190"/>
      <c r="J22" s="190"/>
      <c r="K22" s="190"/>
      <c r="L22" s="190"/>
      <c r="M22" s="190"/>
      <c r="N22" s="190"/>
    </row>
    <row r="23" spans="1:14">
      <c r="A23" s="193"/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</row>
    <row r="24" spans="1:14">
      <c r="A24" s="190"/>
      <c r="B24" s="190"/>
      <c r="C24" s="190"/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</row>
    <row r="25" spans="1:14">
      <c r="A25" s="190"/>
      <c r="B25" s="190"/>
      <c r="C25" s="190"/>
      <c r="D25" s="190"/>
      <c r="E25" s="190"/>
      <c r="F25" s="190"/>
      <c r="G25" s="190"/>
      <c r="H25" s="190"/>
      <c r="I25" s="190"/>
      <c r="J25" s="190"/>
      <c r="K25" s="190"/>
      <c r="L25" s="190"/>
      <c r="M25" s="190"/>
      <c r="N25" s="190"/>
    </row>
  </sheetData>
  <mergeCells count="18">
    <mergeCell ref="A15:A19"/>
    <mergeCell ref="C15:C19"/>
    <mergeCell ref="A25:N25"/>
    <mergeCell ref="A5:A6"/>
    <mergeCell ref="B5:B6"/>
    <mergeCell ref="A22:N22"/>
    <mergeCell ref="A23:N23"/>
    <mergeCell ref="A24:N24"/>
    <mergeCell ref="A1:N1"/>
    <mergeCell ref="A2:N2"/>
    <mergeCell ref="A3:N3"/>
    <mergeCell ref="A4:N4"/>
    <mergeCell ref="C5:D5"/>
    <mergeCell ref="E5:F5"/>
    <mergeCell ref="G5:H5"/>
    <mergeCell ref="I5:J5"/>
    <mergeCell ref="K5:L5"/>
    <mergeCell ref="M5:N5"/>
  </mergeCells>
  <phoneticPr fontId="3" type="noConversion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>
    <oddFooter>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533"/>
  <sheetViews>
    <sheetView tabSelected="1" view="pageBreakPreview" zoomScale="60" workbookViewId="0">
      <selection activeCell="C40" sqref="C40"/>
    </sheetView>
  </sheetViews>
  <sheetFormatPr defaultRowHeight="12.75"/>
  <cols>
    <col min="1" max="1" width="9.140625" style="51"/>
    <col min="2" max="2" width="17.42578125" style="52" bestFit="1" customWidth="1"/>
    <col min="3" max="3" width="76.140625" style="52" bestFit="1" customWidth="1"/>
    <col min="4" max="4" width="10.85546875" style="52" bestFit="1" customWidth="1"/>
    <col min="5" max="5" width="22.5703125" style="73" bestFit="1" customWidth="1"/>
    <col min="6" max="6" width="17.42578125" style="74" bestFit="1" customWidth="1"/>
    <col min="7" max="7" width="23.85546875" style="73" bestFit="1" customWidth="1"/>
  </cols>
  <sheetData>
    <row r="1" spans="1:7" ht="15">
      <c r="A1" s="202" t="s">
        <v>239</v>
      </c>
      <c r="B1" s="203"/>
      <c r="C1" s="203"/>
      <c r="D1" s="203"/>
      <c r="E1" s="203"/>
      <c r="F1" s="203"/>
      <c r="G1" s="204"/>
    </row>
    <row r="2" spans="1:7" ht="15">
      <c r="A2" s="205" t="s">
        <v>56</v>
      </c>
      <c r="B2" s="206"/>
      <c r="C2" s="206"/>
      <c r="D2" s="206"/>
      <c r="E2" s="206"/>
      <c r="F2" s="206"/>
      <c r="G2" s="207"/>
    </row>
    <row r="3" spans="1:7" ht="15">
      <c r="A3" s="208" t="s">
        <v>2</v>
      </c>
      <c r="B3" s="209"/>
      <c r="C3" s="209"/>
      <c r="D3" s="209"/>
      <c r="E3" s="209"/>
      <c r="F3" s="209"/>
      <c r="G3" s="210"/>
    </row>
    <row r="4" spans="1:7" ht="15">
      <c r="A4" s="205"/>
      <c r="B4" s="206"/>
      <c r="C4" s="206"/>
      <c r="D4" s="206"/>
      <c r="E4" s="206"/>
      <c r="F4" s="206"/>
      <c r="G4" s="207"/>
    </row>
    <row r="5" spans="1:7" ht="13.5" thickBot="1">
      <c r="A5" s="214"/>
      <c r="B5" s="214"/>
      <c r="C5" s="214"/>
      <c r="D5" s="214"/>
      <c r="E5" s="214"/>
      <c r="F5" s="214"/>
      <c r="G5" s="214"/>
    </row>
    <row r="6" spans="1:7" ht="15.75" thickBot="1">
      <c r="A6" s="211" t="s">
        <v>52</v>
      </c>
      <c r="B6" s="34" t="s">
        <v>166</v>
      </c>
      <c r="C6" s="199" t="s">
        <v>63</v>
      </c>
      <c r="D6" s="200"/>
      <c r="E6" s="200"/>
      <c r="F6" s="200"/>
      <c r="G6" s="201"/>
    </row>
    <row r="7" spans="1:7" ht="15.75" thickBot="1">
      <c r="A7" s="212"/>
      <c r="B7" s="35" t="s">
        <v>12</v>
      </c>
      <c r="C7" s="36" t="s">
        <v>44</v>
      </c>
      <c r="D7" s="75" t="s">
        <v>5</v>
      </c>
      <c r="E7" s="75" t="s">
        <v>156</v>
      </c>
      <c r="F7" s="44" t="s">
        <v>157</v>
      </c>
      <c r="G7" s="76" t="s">
        <v>158</v>
      </c>
    </row>
    <row r="8" spans="1:7" ht="15">
      <c r="A8" s="212"/>
      <c r="B8" s="32"/>
      <c r="C8" s="33"/>
      <c r="D8" s="77"/>
      <c r="E8" s="81"/>
      <c r="F8" s="78"/>
      <c r="G8" s="79"/>
    </row>
    <row r="9" spans="1:7" ht="15.75" thickBot="1">
      <c r="A9" s="213"/>
      <c r="B9" s="194" t="s">
        <v>162</v>
      </c>
      <c r="C9" s="194"/>
      <c r="D9" s="194"/>
      <c r="E9" s="194"/>
      <c r="F9" s="195"/>
      <c r="G9" s="80"/>
    </row>
    <row r="10" spans="1:7" ht="13.5" thickBot="1"/>
    <row r="11" spans="1:7" ht="15.75" thickBot="1">
      <c r="A11" s="196" t="s">
        <v>169</v>
      </c>
      <c r="B11" s="34" t="s">
        <v>85</v>
      </c>
      <c r="C11" s="199" t="s">
        <v>64</v>
      </c>
      <c r="D11" s="200"/>
      <c r="E11" s="200"/>
      <c r="F11" s="200"/>
      <c r="G11" s="201"/>
    </row>
    <row r="12" spans="1:7" ht="15.75" thickBot="1">
      <c r="A12" s="197"/>
      <c r="B12" s="35" t="s">
        <v>12</v>
      </c>
      <c r="C12" s="36" t="s">
        <v>44</v>
      </c>
      <c r="D12" s="75" t="s">
        <v>5</v>
      </c>
      <c r="E12" s="75" t="s">
        <v>156</v>
      </c>
      <c r="F12" s="44" t="s">
        <v>157</v>
      </c>
      <c r="G12" s="76" t="s">
        <v>158</v>
      </c>
    </row>
    <row r="13" spans="1:7" ht="15">
      <c r="A13" s="197"/>
      <c r="B13" s="32"/>
      <c r="C13" s="33"/>
      <c r="D13" s="77"/>
      <c r="E13" s="81"/>
      <c r="F13" s="78"/>
      <c r="G13" s="79"/>
    </row>
    <row r="14" spans="1:7" ht="15.75" thickBot="1">
      <c r="A14" s="198"/>
      <c r="B14" s="194" t="s">
        <v>162</v>
      </c>
      <c r="C14" s="194"/>
      <c r="D14" s="194"/>
      <c r="E14" s="194"/>
      <c r="F14" s="195"/>
      <c r="G14" s="80"/>
    </row>
    <row r="15" spans="1:7" ht="13.5" thickBot="1"/>
    <row r="16" spans="1:7" ht="15.75" thickBot="1">
      <c r="A16" s="211" t="s">
        <v>17</v>
      </c>
      <c r="B16" s="34" t="s">
        <v>159</v>
      </c>
      <c r="C16" s="199" t="s">
        <v>14</v>
      </c>
      <c r="D16" s="200"/>
      <c r="E16" s="200"/>
      <c r="F16" s="200"/>
      <c r="G16" s="201"/>
    </row>
    <row r="17" spans="1:7" ht="15.75" thickBot="1">
      <c r="A17" s="212"/>
      <c r="B17" s="35" t="s">
        <v>12</v>
      </c>
      <c r="C17" s="36" t="s">
        <v>44</v>
      </c>
      <c r="D17" s="75" t="s">
        <v>5</v>
      </c>
      <c r="E17" s="75" t="s">
        <v>156</v>
      </c>
      <c r="F17" s="44" t="s">
        <v>157</v>
      </c>
      <c r="G17" s="76" t="s">
        <v>158</v>
      </c>
    </row>
    <row r="18" spans="1:7" ht="30">
      <c r="A18" s="212"/>
      <c r="B18" s="32">
        <v>5652</v>
      </c>
      <c r="C18" s="33" t="s">
        <v>155</v>
      </c>
      <c r="D18" s="77" t="s">
        <v>62</v>
      </c>
      <c r="E18" s="81"/>
      <c r="F18" s="78">
        <v>0.01</v>
      </c>
      <c r="G18" s="79">
        <f>ROUND(E18*F18,2)</f>
        <v>0</v>
      </c>
    </row>
    <row r="19" spans="1:7" ht="15">
      <c r="A19" s="212"/>
      <c r="B19" s="32">
        <v>4417</v>
      </c>
      <c r="C19" s="33" t="s">
        <v>160</v>
      </c>
      <c r="D19" s="77" t="s">
        <v>24</v>
      </c>
      <c r="E19" s="81"/>
      <c r="F19" s="78">
        <v>1</v>
      </c>
      <c r="G19" s="79">
        <f t="shared" ref="G19:G86" si="0">ROUND(E19*F19,2)</f>
        <v>0</v>
      </c>
    </row>
    <row r="20" spans="1:7" ht="30">
      <c r="A20" s="212"/>
      <c r="B20" s="32">
        <v>4813</v>
      </c>
      <c r="C20" s="33" t="s">
        <v>161</v>
      </c>
      <c r="D20" s="77" t="s">
        <v>65</v>
      </c>
      <c r="E20" s="81"/>
      <c r="F20" s="78">
        <v>1</v>
      </c>
      <c r="G20" s="79">
        <f t="shared" si="0"/>
        <v>0</v>
      </c>
    </row>
    <row r="21" spans="1:7" ht="15">
      <c r="A21" s="212"/>
      <c r="B21" s="32">
        <v>6111</v>
      </c>
      <c r="C21" s="33" t="s">
        <v>55</v>
      </c>
      <c r="D21" s="77" t="s">
        <v>40</v>
      </c>
      <c r="E21" s="81"/>
      <c r="F21" s="78">
        <v>2</v>
      </c>
      <c r="G21" s="79">
        <f t="shared" si="0"/>
        <v>0</v>
      </c>
    </row>
    <row r="22" spans="1:7" ht="15">
      <c r="A22" s="212"/>
      <c r="B22" s="32">
        <v>5075</v>
      </c>
      <c r="C22" s="33" t="s">
        <v>152</v>
      </c>
      <c r="D22" s="77" t="s">
        <v>60</v>
      </c>
      <c r="E22" s="81"/>
      <c r="F22" s="78">
        <v>0.11</v>
      </c>
      <c r="G22" s="79">
        <f t="shared" si="0"/>
        <v>0</v>
      </c>
    </row>
    <row r="23" spans="1:7" ht="15">
      <c r="A23" s="212"/>
      <c r="B23" s="32">
        <v>4491</v>
      </c>
      <c r="C23" s="33" t="s">
        <v>153</v>
      </c>
      <c r="D23" s="77" t="s">
        <v>24</v>
      </c>
      <c r="E23" s="81"/>
      <c r="F23" s="78">
        <v>4</v>
      </c>
      <c r="G23" s="79">
        <f t="shared" si="0"/>
        <v>0</v>
      </c>
    </row>
    <row r="24" spans="1:7" ht="15">
      <c r="A24" s="212"/>
      <c r="B24" s="32">
        <v>1213</v>
      </c>
      <c r="C24" s="33" t="s">
        <v>59</v>
      </c>
      <c r="D24" s="77" t="s">
        <v>40</v>
      </c>
      <c r="E24" s="81"/>
      <c r="F24" s="78">
        <v>1</v>
      </c>
      <c r="G24" s="79">
        <f t="shared" si="0"/>
        <v>0</v>
      </c>
    </row>
    <row r="25" spans="1:7" ht="15.75" thickBot="1">
      <c r="A25" s="213"/>
      <c r="B25" s="194" t="s">
        <v>162</v>
      </c>
      <c r="C25" s="194"/>
      <c r="D25" s="194"/>
      <c r="E25" s="194"/>
      <c r="F25" s="195"/>
      <c r="G25" s="80">
        <f>SUM(G18:G24)</f>
        <v>0</v>
      </c>
    </row>
    <row r="26" spans="1:7" ht="13.5" thickBot="1"/>
    <row r="27" spans="1:7" ht="15.75" thickBot="1">
      <c r="A27" s="196" t="s">
        <v>18</v>
      </c>
      <c r="B27" s="34"/>
      <c r="C27" s="199"/>
      <c r="D27" s="200"/>
      <c r="E27" s="200"/>
      <c r="F27" s="200"/>
      <c r="G27" s="201"/>
    </row>
    <row r="28" spans="1:7" ht="15.75" thickBot="1">
      <c r="A28" s="197"/>
      <c r="B28" s="35"/>
      <c r="C28" s="36"/>
      <c r="D28" s="75"/>
      <c r="E28" s="75"/>
      <c r="F28" s="44"/>
      <c r="G28" s="76"/>
    </row>
    <row r="29" spans="1:7" ht="15">
      <c r="A29" s="197"/>
      <c r="B29" s="32"/>
      <c r="C29" s="33"/>
      <c r="D29" s="77"/>
      <c r="E29" s="81"/>
      <c r="F29" s="78"/>
      <c r="G29" s="79"/>
    </row>
    <row r="30" spans="1:7" ht="15">
      <c r="A30" s="197"/>
      <c r="B30" s="32"/>
      <c r="C30" s="33"/>
      <c r="D30" s="77"/>
      <c r="E30" s="81"/>
      <c r="F30" s="78"/>
      <c r="G30" s="79"/>
    </row>
    <row r="31" spans="1:7" ht="15">
      <c r="A31" s="197"/>
      <c r="B31" s="32"/>
      <c r="C31" s="33"/>
      <c r="D31" s="77"/>
      <c r="E31" s="81"/>
      <c r="F31" s="78"/>
      <c r="G31" s="79"/>
    </row>
    <row r="32" spans="1:7" ht="15">
      <c r="A32" s="197"/>
      <c r="B32" s="32"/>
      <c r="C32" s="33"/>
      <c r="D32" s="77"/>
      <c r="E32" s="81"/>
      <c r="F32" s="78"/>
      <c r="G32" s="79"/>
    </row>
    <row r="33" spans="1:7" ht="15">
      <c r="A33" s="197"/>
      <c r="B33" s="32"/>
      <c r="C33" s="33"/>
      <c r="D33" s="77"/>
      <c r="E33" s="81"/>
      <c r="F33" s="78"/>
      <c r="G33" s="79"/>
    </row>
    <row r="34" spans="1:7" ht="15">
      <c r="A34" s="197"/>
      <c r="B34" s="32"/>
      <c r="C34" s="33"/>
      <c r="D34" s="77"/>
      <c r="E34" s="81"/>
      <c r="F34" s="78"/>
      <c r="G34" s="79"/>
    </row>
    <row r="35" spans="1:7" ht="15">
      <c r="A35" s="197"/>
      <c r="B35" s="32"/>
      <c r="C35" s="33"/>
      <c r="D35" s="77"/>
      <c r="E35" s="81"/>
      <c r="F35" s="78"/>
      <c r="G35" s="79"/>
    </row>
    <row r="36" spans="1:7" ht="15">
      <c r="A36" s="197"/>
      <c r="B36" s="32"/>
      <c r="C36" s="33"/>
      <c r="D36" s="77"/>
      <c r="E36" s="81"/>
      <c r="F36" s="78"/>
      <c r="G36" s="79"/>
    </row>
    <row r="37" spans="1:7" ht="15">
      <c r="A37" s="197"/>
      <c r="B37" s="32"/>
      <c r="C37" s="33"/>
      <c r="D37" s="77"/>
      <c r="E37" s="81"/>
      <c r="F37" s="78"/>
      <c r="G37" s="79"/>
    </row>
    <row r="38" spans="1:7" ht="15">
      <c r="A38" s="197"/>
      <c r="B38" s="32"/>
      <c r="C38" s="33"/>
      <c r="D38" s="77"/>
      <c r="E38" s="81"/>
      <c r="F38" s="78"/>
      <c r="G38" s="79"/>
    </row>
    <row r="39" spans="1:7" ht="15">
      <c r="A39" s="197"/>
      <c r="B39" s="32"/>
      <c r="C39" s="33"/>
      <c r="D39" s="77"/>
      <c r="E39" s="81"/>
      <c r="F39" s="78"/>
      <c r="G39" s="79"/>
    </row>
    <row r="40" spans="1:7" ht="15">
      <c r="A40" s="197"/>
      <c r="B40" s="32"/>
      <c r="C40" s="33"/>
      <c r="D40" s="77"/>
      <c r="E40" s="81"/>
      <c r="F40" s="78"/>
      <c r="G40" s="79"/>
    </row>
    <row r="41" spans="1:7" ht="15">
      <c r="A41" s="197"/>
      <c r="B41" s="32"/>
      <c r="C41" s="33"/>
      <c r="D41" s="77"/>
      <c r="E41" s="81"/>
      <c r="F41" s="78"/>
      <c r="G41" s="79"/>
    </row>
    <row r="42" spans="1:7" ht="15">
      <c r="A42" s="197"/>
      <c r="B42" s="32"/>
      <c r="C42" s="33"/>
      <c r="D42" s="77"/>
      <c r="E42" s="81"/>
      <c r="F42" s="78"/>
      <c r="G42" s="79"/>
    </row>
    <row r="43" spans="1:7" ht="15">
      <c r="A43" s="197"/>
      <c r="B43" s="32"/>
      <c r="C43" s="33"/>
      <c r="D43" s="77"/>
      <c r="E43" s="81"/>
      <c r="F43" s="78"/>
      <c r="G43" s="79"/>
    </row>
    <row r="44" spans="1:7" ht="15">
      <c r="A44" s="197"/>
      <c r="B44" s="32"/>
      <c r="C44" s="33"/>
      <c r="D44" s="77"/>
      <c r="E44" s="81"/>
      <c r="F44" s="78"/>
      <c r="G44" s="79"/>
    </row>
    <row r="45" spans="1:7" ht="15">
      <c r="A45" s="197"/>
      <c r="B45" s="32"/>
      <c r="C45" s="33"/>
      <c r="D45" s="77"/>
      <c r="E45" s="81"/>
      <c r="F45" s="78"/>
      <c r="G45" s="79"/>
    </row>
    <row r="46" spans="1:7" ht="15">
      <c r="A46" s="197"/>
      <c r="B46" s="32"/>
      <c r="C46" s="33"/>
      <c r="D46" s="77"/>
      <c r="E46" s="81"/>
      <c r="F46" s="78"/>
      <c r="G46" s="79"/>
    </row>
    <row r="47" spans="1:7" ht="15">
      <c r="A47" s="197"/>
      <c r="B47" s="32"/>
      <c r="C47" s="33"/>
      <c r="D47" s="77"/>
      <c r="E47" s="81"/>
      <c r="F47" s="78"/>
      <c r="G47" s="79"/>
    </row>
    <row r="48" spans="1:7" ht="15">
      <c r="A48" s="197"/>
      <c r="B48" s="32"/>
      <c r="C48" s="33"/>
      <c r="D48" s="77"/>
      <c r="E48" s="81"/>
      <c r="F48" s="78"/>
      <c r="G48" s="79"/>
    </row>
    <row r="49" spans="1:7" ht="15">
      <c r="A49" s="197"/>
      <c r="B49" s="32"/>
      <c r="C49" s="33"/>
      <c r="D49" s="77"/>
      <c r="E49" s="81"/>
      <c r="F49" s="78"/>
      <c r="G49" s="79"/>
    </row>
    <row r="50" spans="1:7" ht="15">
      <c r="A50" s="197"/>
      <c r="B50" s="32"/>
      <c r="C50" s="33"/>
      <c r="D50" s="77"/>
      <c r="E50" s="81"/>
      <c r="F50" s="78"/>
      <c r="G50" s="79"/>
    </row>
    <row r="51" spans="1:7" ht="15">
      <c r="A51" s="197"/>
      <c r="B51" s="32"/>
      <c r="C51" s="33"/>
      <c r="D51" s="77"/>
      <c r="E51" s="81"/>
      <c r="F51" s="78"/>
      <c r="G51" s="79"/>
    </row>
    <row r="52" spans="1:7" ht="15">
      <c r="A52" s="197"/>
      <c r="B52" s="32"/>
      <c r="C52" s="33"/>
      <c r="D52" s="77"/>
      <c r="E52" s="81"/>
      <c r="F52" s="78"/>
      <c r="G52" s="79"/>
    </row>
    <row r="53" spans="1:7" ht="15">
      <c r="A53" s="197"/>
      <c r="B53" s="32"/>
      <c r="C53" s="33"/>
      <c r="D53" s="77"/>
      <c r="E53" s="81"/>
      <c r="F53" s="78"/>
      <c r="G53" s="79"/>
    </row>
    <row r="54" spans="1:7" ht="15">
      <c r="A54" s="197"/>
      <c r="B54" s="32"/>
      <c r="C54" s="33"/>
      <c r="D54" s="77"/>
      <c r="E54" s="81"/>
      <c r="F54" s="78"/>
      <c r="G54" s="79"/>
    </row>
    <row r="55" spans="1:7" ht="15">
      <c r="A55" s="197"/>
      <c r="B55" s="32"/>
      <c r="C55" s="33"/>
      <c r="D55" s="77"/>
      <c r="E55" s="81"/>
      <c r="F55" s="78"/>
      <c r="G55" s="79"/>
    </row>
    <row r="56" spans="1:7" ht="15">
      <c r="A56" s="197"/>
      <c r="B56" s="32"/>
      <c r="C56" s="33"/>
      <c r="D56" s="77"/>
      <c r="E56" s="81"/>
      <c r="F56" s="78"/>
      <c r="G56" s="79"/>
    </row>
    <row r="57" spans="1:7" ht="15">
      <c r="A57" s="197"/>
      <c r="B57" s="32"/>
      <c r="C57" s="33"/>
      <c r="D57" s="77"/>
      <c r="E57" s="81"/>
      <c r="F57" s="78"/>
      <c r="G57" s="79"/>
    </row>
    <row r="58" spans="1:7" ht="15">
      <c r="A58" s="197"/>
      <c r="B58" s="32"/>
      <c r="C58" s="33"/>
      <c r="D58" s="77"/>
      <c r="E58" s="81"/>
      <c r="F58" s="78"/>
      <c r="G58" s="79"/>
    </row>
    <row r="59" spans="1:7" ht="15">
      <c r="A59" s="197"/>
      <c r="B59" s="32"/>
      <c r="C59" s="33"/>
      <c r="D59" s="77"/>
      <c r="E59" s="81"/>
      <c r="F59" s="78"/>
      <c r="G59" s="79"/>
    </row>
    <row r="60" spans="1:7" ht="15.75" thickBot="1">
      <c r="A60" s="198"/>
      <c r="B60" s="194"/>
      <c r="C60" s="194"/>
      <c r="D60" s="194"/>
      <c r="E60" s="194"/>
      <c r="F60" s="195"/>
      <c r="G60" s="80"/>
    </row>
    <row r="61" spans="1:7" ht="13.5" thickBot="1"/>
    <row r="62" spans="1:7" ht="15.75" thickBot="1">
      <c r="A62" s="196" t="s">
        <v>19</v>
      </c>
      <c r="B62" s="34"/>
      <c r="C62" s="199"/>
      <c r="D62" s="200"/>
      <c r="E62" s="200"/>
      <c r="F62" s="200"/>
      <c r="G62" s="201"/>
    </row>
    <row r="63" spans="1:7" ht="15.75" thickBot="1">
      <c r="A63" s="197"/>
      <c r="B63" s="35"/>
      <c r="C63" s="36"/>
      <c r="D63" s="75"/>
      <c r="E63" s="75"/>
      <c r="F63" s="44"/>
      <c r="G63" s="76"/>
    </row>
    <row r="64" spans="1:7" ht="15">
      <c r="A64" s="197"/>
      <c r="B64" s="32"/>
      <c r="C64" s="33"/>
      <c r="D64" s="77"/>
      <c r="E64" s="81"/>
      <c r="F64" s="78"/>
      <c r="G64" s="79"/>
    </row>
    <row r="65" spans="1:7" ht="15">
      <c r="A65" s="197"/>
      <c r="B65" s="32"/>
      <c r="C65" s="33"/>
      <c r="D65" s="77"/>
      <c r="E65" s="81"/>
      <c r="F65" s="78"/>
      <c r="G65" s="79"/>
    </row>
    <row r="66" spans="1:7" ht="15">
      <c r="A66" s="197"/>
      <c r="B66" s="32"/>
      <c r="C66" s="33"/>
      <c r="D66" s="77"/>
      <c r="E66" s="81"/>
      <c r="F66" s="78"/>
      <c r="G66" s="79"/>
    </row>
    <row r="67" spans="1:7" ht="15">
      <c r="A67" s="197"/>
      <c r="B67" s="32"/>
      <c r="C67" s="33"/>
      <c r="D67" s="77"/>
      <c r="E67" s="81"/>
      <c r="F67" s="78"/>
      <c r="G67" s="79"/>
    </row>
    <row r="68" spans="1:7" ht="15">
      <c r="A68" s="197"/>
      <c r="B68" s="32"/>
      <c r="C68" s="33"/>
      <c r="D68" s="77"/>
      <c r="E68" s="81"/>
      <c r="F68" s="78"/>
      <c r="G68" s="79"/>
    </row>
    <row r="69" spans="1:7" ht="15">
      <c r="A69" s="197"/>
      <c r="B69" s="32"/>
      <c r="C69" s="33"/>
      <c r="D69" s="77"/>
      <c r="E69" s="81"/>
      <c r="F69" s="78"/>
      <c r="G69" s="79"/>
    </row>
    <row r="70" spans="1:7" ht="15">
      <c r="A70" s="197"/>
      <c r="B70" s="32"/>
      <c r="C70" s="33"/>
      <c r="D70" s="77"/>
      <c r="E70" s="81"/>
      <c r="F70" s="78"/>
      <c r="G70" s="79"/>
    </row>
    <row r="71" spans="1:7" ht="15">
      <c r="A71" s="197"/>
      <c r="B71" s="32"/>
      <c r="C71" s="33"/>
      <c r="D71" s="77"/>
      <c r="E71" s="81"/>
      <c r="F71" s="78"/>
      <c r="G71" s="79"/>
    </row>
    <row r="72" spans="1:7" ht="15">
      <c r="A72" s="197"/>
      <c r="B72" s="32"/>
      <c r="C72" s="33"/>
      <c r="D72" s="77"/>
      <c r="E72" s="81"/>
      <c r="F72" s="78"/>
      <c r="G72" s="79"/>
    </row>
    <row r="73" spans="1:7" ht="15">
      <c r="A73" s="197"/>
      <c r="B73" s="32"/>
      <c r="C73" s="33"/>
      <c r="D73" s="77"/>
      <c r="E73" s="81"/>
      <c r="F73" s="78"/>
      <c r="G73" s="79"/>
    </row>
    <row r="74" spans="1:7" ht="15">
      <c r="A74" s="197"/>
      <c r="B74" s="32"/>
      <c r="C74" s="33"/>
      <c r="D74" s="77"/>
      <c r="E74" s="81"/>
      <c r="F74" s="78"/>
      <c r="G74" s="79"/>
    </row>
    <row r="75" spans="1:7" ht="15">
      <c r="A75" s="197"/>
      <c r="B75" s="32"/>
      <c r="C75" s="33"/>
      <c r="D75" s="77"/>
      <c r="E75" s="81"/>
      <c r="F75" s="78"/>
      <c r="G75" s="79"/>
    </row>
    <row r="76" spans="1:7" ht="15">
      <c r="A76" s="197"/>
      <c r="B76" s="32"/>
      <c r="C76" s="33"/>
      <c r="D76" s="77"/>
      <c r="E76" s="81"/>
      <c r="F76" s="78"/>
      <c r="G76" s="79"/>
    </row>
    <row r="77" spans="1:7" ht="15">
      <c r="A77" s="197"/>
      <c r="B77" s="32"/>
      <c r="C77" s="33"/>
      <c r="D77" s="77"/>
      <c r="E77" s="81"/>
      <c r="F77" s="78"/>
      <c r="G77" s="79"/>
    </row>
    <row r="78" spans="1:7" ht="15">
      <c r="A78" s="197"/>
      <c r="B78" s="32"/>
      <c r="C78" s="33"/>
      <c r="D78" s="77"/>
      <c r="E78" s="81"/>
      <c r="F78" s="78"/>
      <c r="G78" s="79"/>
    </row>
    <row r="79" spans="1:7" ht="15">
      <c r="A79" s="197"/>
      <c r="B79" s="32"/>
      <c r="C79" s="33"/>
      <c r="D79" s="77"/>
      <c r="E79" s="81"/>
      <c r="F79" s="78"/>
      <c r="G79" s="79"/>
    </row>
    <row r="80" spans="1:7" ht="15">
      <c r="A80" s="197"/>
      <c r="B80" s="32"/>
      <c r="C80" s="33"/>
      <c r="D80" s="77"/>
      <c r="E80" s="81"/>
      <c r="F80" s="78"/>
      <c r="G80" s="79"/>
    </row>
    <row r="81" spans="1:7" ht="15">
      <c r="A81" s="197"/>
      <c r="B81" s="32"/>
      <c r="C81" s="33"/>
      <c r="D81" s="77"/>
      <c r="E81" s="81"/>
      <c r="F81" s="78"/>
      <c r="G81" s="79"/>
    </row>
    <row r="82" spans="1:7" ht="15">
      <c r="A82" s="197"/>
      <c r="B82" s="32"/>
      <c r="C82" s="33"/>
      <c r="D82" s="77"/>
      <c r="E82" s="81"/>
      <c r="F82" s="78"/>
      <c r="G82" s="79"/>
    </row>
    <row r="83" spans="1:7" ht="15">
      <c r="A83" s="197"/>
      <c r="B83" s="32"/>
      <c r="C83" s="33"/>
      <c r="D83" s="77"/>
      <c r="E83" s="81"/>
      <c r="F83" s="78"/>
      <c r="G83" s="79"/>
    </row>
    <row r="84" spans="1:7" ht="15">
      <c r="A84" s="197"/>
      <c r="B84" s="32"/>
      <c r="C84" s="33"/>
      <c r="D84" s="77"/>
      <c r="E84" s="81"/>
      <c r="F84" s="78"/>
      <c r="G84" s="79"/>
    </row>
    <row r="85" spans="1:7" ht="15">
      <c r="A85" s="197"/>
      <c r="B85" s="32"/>
      <c r="C85" s="33"/>
      <c r="D85" s="77"/>
      <c r="E85" s="81"/>
      <c r="F85" s="78"/>
      <c r="G85" s="79"/>
    </row>
    <row r="86" spans="1:7" ht="15">
      <c r="A86" s="197"/>
      <c r="B86" s="32"/>
      <c r="C86" s="33"/>
      <c r="D86" s="77"/>
      <c r="E86" s="81"/>
      <c r="F86" s="78"/>
      <c r="G86" s="79"/>
    </row>
    <row r="87" spans="1:7" ht="15">
      <c r="A87" s="197"/>
      <c r="B87" s="32"/>
      <c r="C87" s="33"/>
      <c r="D87" s="77"/>
      <c r="E87" s="81"/>
      <c r="F87" s="78"/>
      <c r="G87" s="79"/>
    </row>
    <row r="88" spans="1:7" ht="15">
      <c r="A88" s="197"/>
      <c r="B88" s="32"/>
      <c r="C88" s="33"/>
      <c r="D88" s="77"/>
      <c r="E88" s="81"/>
      <c r="F88" s="78"/>
      <c r="G88" s="79"/>
    </row>
    <row r="89" spans="1:7" ht="15">
      <c r="A89" s="197"/>
      <c r="B89" s="32"/>
      <c r="C89" s="33"/>
      <c r="D89" s="77"/>
      <c r="E89" s="81"/>
      <c r="F89" s="78"/>
      <c r="G89" s="79"/>
    </row>
    <row r="90" spans="1:7" ht="15">
      <c r="A90" s="197"/>
      <c r="B90" s="32"/>
      <c r="C90" s="33"/>
      <c r="D90" s="77"/>
      <c r="E90" s="81"/>
      <c r="F90" s="78"/>
      <c r="G90" s="79"/>
    </row>
    <row r="91" spans="1:7" ht="15">
      <c r="A91" s="197"/>
      <c r="B91" s="32"/>
      <c r="C91" s="33"/>
      <c r="D91" s="77"/>
      <c r="E91" s="81"/>
      <c r="F91" s="78"/>
      <c r="G91" s="79"/>
    </row>
    <row r="92" spans="1:7" ht="15">
      <c r="A92" s="197"/>
      <c r="B92" s="32"/>
      <c r="C92" s="33"/>
      <c r="D92" s="77"/>
      <c r="E92" s="81"/>
      <c r="F92" s="78"/>
      <c r="G92" s="79"/>
    </row>
    <row r="93" spans="1:7" ht="15">
      <c r="A93" s="197"/>
      <c r="B93" s="32"/>
      <c r="C93" s="33"/>
      <c r="D93" s="77"/>
      <c r="E93" s="81"/>
      <c r="F93" s="78"/>
      <c r="G93" s="79"/>
    </row>
    <row r="94" spans="1:7" ht="15">
      <c r="A94" s="197"/>
      <c r="B94" s="32"/>
      <c r="C94" s="33"/>
      <c r="D94" s="77"/>
      <c r="E94" s="81"/>
      <c r="F94" s="78"/>
      <c r="G94" s="79"/>
    </row>
    <row r="95" spans="1:7" ht="15">
      <c r="A95" s="197"/>
      <c r="B95" s="32"/>
      <c r="C95" s="33"/>
      <c r="D95" s="77"/>
      <c r="E95" s="81"/>
      <c r="F95" s="78"/>
      <c r="G95" s="79"/>
    </row>
    <row r="96" spans="1:7" ht="15">
      <c r="A96" s="197"/>
      <c r="B96" s="32"/>
      <c r="C96" s="33"/>
      <c r="D96" s="77"/>
      <c r="E96" s="81"/>
      <c r="F96" s="78"/>
      <c r="G96" s="79"/>
    </row>
    <row r="97" spans="1:7" ht="15">
      <c r="A97" s="197"/>
      <c r="B97" s="32"/>
      <c r="C97" s="33"/>
      <c r="D97" s="77"/>
      <c r="E97" s="81"/>
      <c r="F97" s="78"/>
      <c r="G97" s="79"/>
    </row>
    <row r="98" spans="1:7" ht="15">
      <c r="A98" s="197"/>
      <c r="B98" s="32"/>
      <c r="C98" s="33"/>
      <c r="D98" s="77"/>
      <c r="E98" s="81"/>
      <c r="F98" s="78"/>
      <c r="G98" s="79"/>
    </row>
    <row r="99" spans="1:7" ht="15">
      <c r="A99" s="197"/>
      <c r="B99" s="32"/>
      <c r="C99" s="33"/>
      <c r="D99" s="77"/>
      <c r="E99" s="81"/>
      <c r="F99" s="78"/>
      <c r="G99" s="79"/>
    </row>
    <row r="100" spans="1:7" ht="15.75" thickBot="1">
      <c r="A100" s="198"/>
      <c r="B100" s="194"/>
      <c r="C100" s="194"/>
      <c r="D100" s="194"/>
      <c r="E100" s="194"/>
      <c r="F100" s="195"/>
      <c r="G100" s="80"/>
    </row>
    <row r="101" spans="1:7" ht="13.5" thickBot="1"/>
    <row r="102" spans="1:7" ht="15.75" thickBot="1">
      <c r="A102" s="196" t="s">
        <v>20</v>
      </c>
      <c r="B102" s="34"/>
      <c r="C102" s="199"/>
      <c r="D102" s="200"/>
      <c r="E102" s="200"/>
      <c r="F102" s="200"/>
      <c r="G102" s="201"/>
    </row>
    <row r="103" spans="1:7" ht="15.75" thickBot="1">
      <c r="A103" s="197"/>
      <c r="B103" s="35"/>
      <c r="C103" s="36"/>
      <c r="D103" s="75"/>
      <c r="E103" s="75"/>
      <c r="F103" s="44"/>
      <c r="G103" s="76"/>
    </row>
    <row r="104" spans="1:7" ht="15">
      <c r="A104" s="197"/>
      <c r="B104" s="32"/>
      <c r="C104" s="33"/>
      <c r="D104" s="77"/>
      <c r="E104" s="81"/>
      <c r="F104" s="78"/>
      <c r="G104" s="79"/>
    </row>
    <row r="105" spans="1:7" ht="15">
      <c r="A105" s="197"/>
      <c r="B105" s="32"/>
      <c r="C105" s="33"/>
      <c r="D105" s="77"/>
      <c r="E105" s="81"/>
      <c r="F105" s="78"/>
      <c r="G105" s="79"/>
    </row>
    <row r="106" spans="1:7" ht="15">
      <c r="A106" s="197"/>
      <c r="B106" s="32"/>
      <c r="C106" s="33"/>
      <c r="D106" s="77"/>
      <c r="E106" s="81"/>
      <c r="F106" s="78"/>
      <c r="G106" s="79"/>
    </row>
    <row r="107" spans="1:7" ht="15">
      <c r="A107" s="197"/>
      <c r="B107" s="32"/>
      <c r="C107" s="33"/>
      <c r="D107" s="77"/>
      <c r="E107" s="81"/>
      <c r="F107" s="78"/>
      <c r="G107" s="79"/>
    </row>
    <row r="108" spans="1:7" ht="15">
      <c r="A108" s="197"/>
      <c r="B108" s="32"/>
      <c r="C108" s="33"/>
      <c r="D108" s="77"/>
      <c r="E108" s="81"/>
      <c r="F108" s="78"/>
      <c r="G108" s="79"/>
    </row>
    <row r="109" spans="1:7" ht="15">
      <c r="A109" s="197"/>
      <c r="B109" s="32"/>
      <c r="C109" s="33"/>
      <c r="D109" s="77"/>
      <c r="E109" s="81"/>
      <c r="F109" s="78"/>
      <c r="G109" s="79"/>
    </row>
    <row r="110" spans="1:7" ht="15">
      <c r="A110" s="197"/>
      <c r="B110" s="32"/>
      <c r="C110" s="33"/>
      <c r="D110" s="77"/>
      <c r="E110" s="81"/>
      <c r="F110" s="78"/>
      <c r="G110" s="79"/>
    </row>
    <row r="111" spans="1:7" ht="15">
      <c r="A111" s="197"/>
      <c r="B111" s="32"/>
      <c r="C111" s="33"/>
      <c r="D111" s="77"/>
      <c r="E111" s="81"/>
      <c r="F111" s="78"/>
      <c r="G111" s="79"/>
    </row>
    <row r="112" spans="1:7" ht="15">
      <c r="A112" s="197"/>
      <c r="B112" s="32"/>
      <c r="C112" s="33"/>
      <c r="D112" s="77"/>
      <c r="E112" s="81"/>
      <c r="F112" s="78"/>
      <c r="G112" s="79"/>
    </row>
    <row r="113" spans="1:7" ht="15">
      <c r="A113" s="197"/>
      <c r="B113" s="32"/>
      <c r="C113" s="33"/>
      <c r="D113" s="77"/>
      <c r="E113" s="81"/>
      <c r="F113" s="78"/>
      <c r="G113" s="79"/>
    </row>
    <row r="114" spans="1:7" ht="15">
      <c r="A114" s="197"/>
      <c r="B114" s="32"/>
      <c r="C114" s="33"/>
      <c r="D114" s="77"/>
      <c r="E114" s="81"/>
      <c r="F114" s="78"/>
      <c r="G114" s="79"/>
    </row>
    <row r="115" spans="1:7" ht="15">
      <c r="A115" s="197"/>
      <c r="B115" s="32"/>
      <c r="C115" s="33"/>
      <c r="D115" s="77"/>
      <c r="E115" s="81"/>
      <c r="F115" s="78"/>
      <c r="G115" s="79"/>
    </row>
    <row r="116" spans="1:7" ht="15">
      <c r="A116" s="197"/>
      <c r="B116" s="32"/>
      <c r="C116" s="33"/>
      <c r="D116" s="77"/>
      <c r="E116" s="81"/>
      <c r="F116" s="78"/>
      <c r="G116" s="79"/>
    </row>
    <row r="117" spans="1:7" ht="15.75" thickBot="1">
      <c r="A117" s="198"/>
      <c r="B117" s="194"/>
      <c r="C117" s="194"/>
      <c r="D117" s="194"/>
      <c r="E117" s="194"/>
      <c r="F117" s="195"/>
      <c r="G117" s="80"/>
    </row>
    <row r="118" spans="1:7" ht="13.5" thickBot="1"/>
    <row r="119" spans="1:7" ht="15.75" thickBot="1">
      <c r="A119" s="196" t="s">
        <v>21</v>
      </c>
      <c r="B119" s="34"/>
      <c r="C119" s="199"/>
      <c r="D119" s="200"/>
      <c r="E119" s="200"/>
      <c r="F119" s="200"/>
      <c r="G119" s="201"/>
    </row>
    <row r="120" spans="1:7" ht="15.75" thickBot="1">
      <c r="A120" s="197"/>
      <c r="B120" s="35"/>
      <c r="C120" s="36"/>
      <c r="D120" s="75"/>
      <c r="E120" s="75"/>
      <c r="F120" s="44"/>
      <c r="G120" s="76"/>
    </row>
    <row r="121" spans="1:7" ht="15">
      <c r="A121" s="197"/>
      <c r="B121" s="32"/>
      <c r="C121" s="33"/>
      <c r="D121" s="77"/>
      <c r="E121" s="81"/>
      <c r="F121" s="78"/>
      <c r="G121" s="79"/>
    </row>
    <row r="122" spans="1:7" ht="15">
      <c r="A122" s="197"/>
      <c r="B122" s="32"/>
      <c r="C122" s="33"/>
      <c r="D122" s="77"/>
      <c r="E122" s="81"/>
      <c r="F122" s="78"/>
      <c r="G122" s="79"/>
    </row>
    <row r="123" spans="1:7" ht="15">
      <c r="A123" s="197"/>
      <c r="B123" s="32"/>
      <c r="C123" s="33"/>
      <c r="D123" s="77"/>
      <c r="E123" s="81"/>
      <c r="F123" s="78"/>
      <c r="G123" s="79"/>
    </row>
    <row r="124" spans="1:7" ht="15">
      <c r="A124" s="197"/>
      <c r="B124" s="32"/>
      <c r="C124" s="33"/>
      <c r="D124" s="77"/>
      <c r="E124" s="81"/>
      <c r="F124" s="78"/>
      <c r="G124" s="79"/>
    </row>
    <row r="125" spans="1:7" ht="15">
      <c r="A125" s="197"/>
      <c r="B125" s="32"/>
      <c r="C125" s="33"/>
      <c r="D125" s="77"/>
      <c r="E125" s="81"/>
      <c r="F125" s="78"/>
      <c r="G125" s="79"/>
    </row>
    <row r="126" spans="1:7" ht="15">
      <c r="A126" s="197"/>
      <c r="B126" s="32"/>
      <c r="C126" s="33"/>
      <c r="D126" s="77"/>
      <c r="E126" s="81"/>
      <c r="F126" s="78"/>
      <c r="G126" s="79"/>
    </row>
    <row r="127" spans="1:7" ht="15">
      <c r="A127" s="197"/>
      <c r="B127" s="32"/>
      <c r="C127" s="33"/>
      <c r="D127" s="77"/>
      <c r="E127" s="81"/>
      <c r="F127" s="78"/>
      <c r="G127" s="79"/>
    </row>
    <row r="128" spans="1:7" ht="15">
      <c r="A128" s="197"/>
      <c r="B128" s="32"/>
      <c r="C128" s="33"/>
      <c r="D128" s="77"/>
      <c r="E128" s="81"/>
      <c r="F128" s="78"/>
      <c r="G128" s="79"/>
    </row>
    <row r="129" spans="1:7" ht="15">
      <c r="A129" s="197"/>
      <c r="B129" s="32"/>
      <c r="C129" s="33"/>
      <c r="D129" s="77"/>
      <c r="E129" s="81"/>
      <c r="F129" s="78"/>
      <c r="G129" s="79"/>
    </row>
    <row r="130" spans="1:7" ht="15">
      <c r="A130" s="197"/>
      <c r="B130" s="32"/>
      <c r="C130" s="33"/>
      <c r="D130" s="77"/>
      <c r="E130" s="81"/>
      <c r="F130" s="78"/>
      <c r="G130" s="79"/>
    </row>
    <row r="131" spans="1:7" ht="15">
      <c r="A131" s="197"/>
      <c r="B131" s="32"/>
      <c r="C131" s="33"/>
      <c r="D131" s="77"/>
      <c r="E131" s="81"/>
      <c r="F131" s="78"/>
      <c r="G131" s="79"/>
    </row>
    <row r="132" spans="1:7" ht="15">
      <c r="A132" s="197"/>
      <c r="B132" s="32"/>
      <c r="C132" s="33"/>
      <c r="D132" s="77"/>
      <c r="E132" s="81"/>
      <c r="F132" s="78"/>
      <c r="G132" s="79"/>
    </row>
    <row r="133" spans="1:7" ht="15">
      <c r="A133" s="197"/>
      <c r="B133" s="32"/>
      <c r="C133" s="33"/>
      <c r="D133" s="77"/>
      <c r="E133" s="81"/>
      <c r="F133" s="78"/>
      <c r="G133" s="79"/>
    </row>
    <row r="134" spans="1:7" ht="15">
      <c r="A134" s="197"/>
      <c r="B134" s="32"/>
      <c r="C134" s="33"/>
      <c r="D134" s="77"/>
      <c r="E134" s="81"/>
      <c r="F134" s="78"/>
      <c r="G134" s="79"/>
    </row>
    <row r="135" spans="1:7" ht="15.75" thickBot="1">
      <c r="A135" s="198"/>
      <c r="B135" s="194"/>
      <c r="C135" s="194"/>
      <c r="D135" s="194"/>
      <c r="E135" s="194"/>
      <c r="F135" s="195"/>
      <c r="G135" s="80"/>
    </row>
    <row r="136" spans="1:7" ht="13.5" thickBot="1"/>
    <row r="137" spans="1:7" ht="15.75" thickBot="1">
      <c r="A137" s="196" t="s">
        <v>22</v>
      </c>
      <c r="B137" s="34"/>
      <c r="C137" s="199"/>
      <c r="D137" s="200"/>
      <c r="E137" s="200"/>
      <c r="F137" s="200"/>
      <c r="G137" s="201"/>
    </row>
    <row r="138" spans="1:7" ht="15.75" thickBot="1">
      <c r="A138" s="197"/>
      <c r="B138" s="35"/>
      <c r="C138" s="36"/>
      <c r="D138" s="75"/>
      <c r="E138" s="75"/>
      <c r="F138" s="44"/>
      <c r="G138" s="76"/>
    </row>
    <row r="139" spans="1:7" ht="15.75" thickBot="1">
      <c r="A139" s="197"/>
      <c r="B139" s="34"/>
      <c r="C139" s="199"/>
      <c r="D139" s="200"/>
      <c r="E139" s="200"/>
      <c r="F139" s="200"/>
      <c r="G139" s="201"/>
    </row>
    <row r="140" spans="1:7" ht="15.75" thickBot="1">
      <c r="A140" s="197"/>
      <c r="B140" s="35"/>
      <c r="C140" s="36"/>
      <c r="D140" s="75"/>
      <c r="E140" s="75"/>
      <c r="F140" s="44"/>
      <c r="G140" s="76"/>
    </row>
    <row r="141" spans="1:7" ht="15">
      <c r="A141" s="197"/>
      <c r="B141" s="32"/>
      <c r="C141" s="33"/>
      <c r="D141" s="77"/>
      <c r="E141" s="81"/>
      <c r="F141" s="78"/>
      <c r="G141" s="79"/>
    </row>
    <row r="142" spans="1:7" ht="15">
      <c r="A142" s="197"/>
      <c r="B142" s="32"/>
      <c r="C142" s="33"/>
      <c r="D142" s="77"/>
      <c r="E142" s="81"/>
      <c r="F142" s="78"/>
      <c r="G142" s="79"/>
    </row>
    <row r="143" spans="1:7" ht="15">
      <c r="A143" s="197"/>
      <c r="B143" s="32"/>
      <c r="C143" s="33"/>
      <c r="D143" s="77"/>
      <c r="E143" s="81"/>
      <c r="F143" s="78"/>
      <c r="G143" s="79"/>
    </row>
    <row r="144" spans="1:7" ht="15">
      <c r="A144" s="197"/>
      <c r="B144" s="32"/>
      <c r="C144" s="33"/>
      <c r="D144" s="77"/>
      <c r="E144" s="81"/>
      <c r="F144" s="78"/>
      <c r="G144" s="79"/>
    </row>
    <row r="145" spans="1:7" ht="15">
      <c r="A145" s="197"/>
      <c r="B145" s="32"/>
      <c r="C145" s="33"/>
      <c r="D145" s="77"/>
      <c r="E145" s="81"/>
      <c r="F145" s="78"/>
      <c r="G145" s="79"/>
    </row>
    <row r="146" spans="1:7" ht="15">
      <c r="A146" s="197"/>
      <c r="B146" s="32"/>
      <c r="C146" s="33"/>
      <c r="D146" s="77"/>
      <c r="E146" s="81"/>
      <c r="F146" s="78"/>
      <c r="G146" s="79"/>
    </row>
    <row r="147" spans="1:7" ht="15">
      <c r="A147" s="197"/>
      <c r="B147" s="32"/>
      <c r="C147" s="33"/>
      <c r="D147" s="77"/>
      <c r="E147" s="81"/>
      <c r="F147" s="78"/>
      <c r="G147" s="79"/>
    </row>
    <row r="148" spans="1:7" ht="15.75" thickBot="1">
      <c r="A148" s="197"/>
      <c r="B148" s="194"/>
      <c r="C148" s="194"/>
      <c r="D148" s="194"/>
      <c r="E148" s="194"/>
      <c r="F148" s="195"/>
      <c r="G148" s="80"/>
    </row>
    <row r="149" spans="1:7" ht="15.75" thickBot="1">
      <c r="A149" s="197"/>
      <c r="B149" s="34"/>
      <c r="C149" s="199"/>
      <c r="D149" s="200"/>
      <c r="E149" s="200"/>
      <c r="F149" s="200"/>
      <c r="G149" s="201"/>
    </row>
    <row r="150" spans="1:7" ht="15.75" thickBot="1">
      <c r="A150" s="197"/>
      <c r="B150" s="35"/>
      <c r="C150" s="36"/>
      <c r="D150" s="75"/>
      <c r="E150" s="75"/>
      <c r="F150" s="44"/>
      <c r="G150" s="76"/>
    </row>
    <row r="151" spans="1:7" ht="15">
      <c r="A151" s="197"/>
      <c r="B151" s="32"/>
      <c r="C151" s="33"/>
      <c r="D151" s="77"/>
      <c r="E151" s="81"/>
      <c r="F151" s="78"/>
      <c r="G151" s="79"/>
    </row>
    <row r="152" spans="1:7" ht="15">
      <c r="A152" s="197"/>
      <c r="B152" s="32"/>
      <c r="C152" s="33"/>
      <c r="D152" s="77"/>
      <c r="E152" s="81"/>
      <c r="F152" s="78"/>
      <c r="G152" s="79"/>
    </row>
    <row r="153" spans="1:7" ht="15">
      <c r="A153" s="197"/>
      <c r="B153" s="32"/>
      <c r="C153" s="33"/>
      <c r="D153" s="77"/>
      <c r="E153" s="81"/>
      <c r="F153" s="78"/>
      <c r="G153" s="79"/>
    </row>
    <row r="154" spans="1:7" ht="15">
      <c r="A154" s="197"/>
      <c r="B154" s="32"/>
      <c r="C154" s="33"/>
      <c r="D154" s="77"/>
      <c r="E154" s="81"/>
      <c r="F154" s="78"/>
      <c r="G154" s="79"/>
    </row>
    <row r="155" spans="1:7" ht="15">
      <c r="A155" s="197"/>
      <c r="B155" s="32"/>
      <c r="C155" s="33"/>
      <c r="D155" s="77"/>
      <c r="E155" s="81"/>
      <c r="F155" s="78"/>
      <c r="G155" s="79"/>
    </row>
    <row r="156" spans="1:7" ht="15">
      <c r="A156" s="197"/>
      <c r="B156" s="32"/>
      <c r="C156" s="33"/>
      <c r="D156" s="77"/>
      <c r="E156" s="81"/>
      <c r="F156" s="78"/>
      <c r="G156" s="79"/>
    </row>
    <row r="157" spans="1:7" ht="15.75" thickBot="1">
      <c r="A157" s="197"/>
      <c r="B157" s="194"/>
      <c r="C157" s="194"/>
      <c r="D157" s="194"/>
      <c r="E157" s="194"/>
      <c r="F157" s="195"/>
      <c r="G157" s="80"/>
    </row>
    <row r="158" spans="1:7" ht="15.75" thickBot="1">
      <c r="A158" s="197"/>
      <c r="B158" s="34"/>
      <c r="C158" s="199"/>
      <c r="D158" s="200"/>
      <c r="E158" s="200"/>
      <c r="F158" s="200"/>
      <c r="G158" s="201"/>
    </row>
    <row r="159" spans="1:7" ht="15.75" thickBot="1">
      <c r="A159" s="197"/>
      <c r="B159" s="35"/>
      <c r="C159" s="36"/>
      <c r="D159" s="75"/>
      <c r="E159" s="75"/>
      <c r="F159" s="44"/>
      <c r="G159" s="76"/>
    </row>
    <row r="160" spans="1:7" ht="15">
      <c r="A160" s="197"/>
      <c r="B160" s="32"/>
      <c r="C160" s="33"/>
      <c r="D160" s="77"/>
      <c r="E160" s="81"/>
      <c r="F160" s="78"/>
      <c r="G160" s="79"/>
    </row>
    <row r="161" spans="1:7" ht="15">
      <c r="A161" s="197"/>
      <c r="B161" s="32"/>
      <c r="C161" s="33"/>
      <c r="D161" s="77"/>
      <c r="E161" s="81"/>
      <c r="F161" s="78"/>
      <c r="G161" s="79"/>
    </row>
    <row r="162" spans="1:7" ht="15">
      <c r="A162" s="197"/>
      <c r="B162" s="32"/>
      <c r="C162" s="33"/>
      <c r="D162" s="77"/>
      <c r="E162" s="81"/>
      <c r="F162" s="78"/>
      <c r="G162" s="79"/>
    </row>
    <row r="163" spans="1:7" ht="15">
      <c r="A163" s="197"/>
      <c r="B163" s="32"/>
      <c r="C163" s="33"/>
      <c r="D163" s="77"/>
      <c r="E163" s="81"/>
      <c r="F163" s="78"/>
      <c r="G163" s="79"/>
    </row>
    <row r="164" spans="1:7" ht="15.75" thickBot="1">
      <c r="A164" s="197"/>
      <c r="B164" s="194"/>
      <c r="C164" s="194"/>
      <c r="D164" s="194"/>
      <c r="E164" s="194"/>
      <c r="F164" s="195"/>
      <c r="G164" s="80"/>
    </row>
    <row r="165" spans="1:7" ht="15.75" thickBot="1">
      <c r="A165" s="198"/>
      <c r="B165" s="194"/>
      <c r="C165" s="194"/>
      <c r="D165" s="194"/>
      <c r="E165" s="194"/>
      <c r="F165" s="195"/>
      <c r="G165" s="80"/>
    </row>
    <row r="166" spans="1:7" ht="13.5" thickBot="1"/>
    <row r="167" spans="1:7" ht="15.75" thickBot="1">
      <c r="A167" s="196" t="s">
        <v>23</v>
      </c>
      <c r="B167" s="34"/>
      <c r="C167" s="199"/>
      <c r="D167" s="200"/>
      <c r="E167" s="200"/>
      <c r="F167" s="200"/>
      <c r="G167" s="201"/>
    </row>
    <row r="168" spans="1:7" ht="15.75" thickBot="1">
      <c r="A168" s="197"/>
      <c r="B168" s="35"/>
      <c r="C168" s="36"/>
      <c r="D168" s="75"/>
      <c r="E168" s="75"/>
      <c r="F168" s="44"/>
      <c r="G168" s="76"/>
    </row>
    <row r="169" spans="1:7" ht="15">
      <c r="A169" s="197"/>
      <c r="B169" s="32"/>
      <c r="C169" s="33"/>
      <c r="D169" s="77"/>
      <c r="E169" s="81"/>
      <c r="F169" s="78"/>
      <c r="G169" s="79"/>
    </row>
    <row r="170" spans="1:7" ht="15">
      <c r="A170" s="197"/>
      <c r="B170" s="32"/>
      <c r="C170" s="33"/>
      <c r="D170" s="77"/>
      <c r="E170" s="81"/>
      <c r="F170" s="78"/>
      <c r="G170" s="79"/>
    </row>
    <row r="171" spans="1:7" ht="15">
      <c r="A171" s="197"/>
      <c r="B171" s="32"/>
      <c r="C171" s="33"/>
      <c r="D171" s="77"/>
      <c r="E171" s="81"/>
      <c r="F171" s="78"/>
      <c r="G171" s="79"/>
    </row>
    <row r="172" spans="1:7" ht="15">
      <c r="A172" s="197"/>
      <c r="B172" s="32"/>
      <c r="C172" s="33"/>
      <c r="D172" s="77"/>
      <c r="E172" s="81"/>
      <c r="F172" s="78"/>
      <c r="G172" s="79"/>
    </row>
    <row r="173" spans="1:7" ht="15">
      <c r="A173" s="197"/>
      <c r="B173" s="32"/>
      <c r="C173" s="33"/>
      <c r="D173" s="77"/>
      <c r="E173" s="81"/>
      <c r="F173" s="78"/>
      <c r="G173" s="79"/>
    </row>
    <row r="174" spans="1:7" ht="15.75" thickBot="1">
      <c r="A174" s="198"/>
      <c r="B174" s="194"/>
      <c r="C174" s="194"/>
      <c r="D174" s="194"/>
      <c r="E174" s="194"/>
      <c r="F174" s="195"/>
      <c r="G174" s="80"/>
    </row>
    <row r="175" spans="1:7" ht="13.5" thickBot="1"/>
    <row r="176" spans="1:7" ht="15.75" thickBot="1">
      <c r="A176" s="196" t="s">
        <v>171</v>
      </c>
      <c r="B176" s="34"/>
      <c r="C176" s="199"/>
      <c r="D176" s="200"/>
      <c r="E176" s="200"/>
      <c r="F176" s="200"/>
      <c r="G176" s="201"/>
    </row>
    <row r="177" spans="1:7" ht="15.75" thickBot="1">
      <c r="A177" s="197"/>
      <c r="B177" s="35"/>
      <c r="C177" s="36"/>
      <c r="D177" s="75"/>
      <c r="E177" s="75"/>
      <c r="F177" s="44"/>
      <c r="G177" s="76"/>
    </row>
    <row r="178" spans="1:7" ht="15">
      <c r="A178" s="197"/>
      <c r="B178" s="32"/>
      <c r="C178" s="33"/>
      <c r="D178" s="77"/>
      <c r="E178" s="81"/>
      <c r="F178" s="78"/>
      <c r="G178" s="79"/>
    </row>
    <row r="179" spans="1:7" ht="15">
      <c r="A179" s="197"/>
      <c r="B179" s="32"/>
      <c r="C179" s="33"/>
      <c r="D179" s="77"/>
      <c r="E179" s="81"/>
      <c r="F179" s="78"/>
      <c r="G179" s="79"/>
    </row>
    <row r="180" spans="1:7" ht="15">
      <c r="A180" s="197"/>
      <c r="B180" s="32"/>
      <c r="C180" s="33"/>
      <c r="D180" s="77"/>
      <c r="E180" s="81"/>
      <c r="F180" s="78"/>
      <c r="G180" s="79"/>
    </row>
    <row r="181" spans="1:7" ht="15">
      <c r="A181" s="197"/>
      <c r="B181" s="32"/>
      <c r="C181" s="33"/>
      <c r="D181" s="77"/>
      <c r="E181" s="81"/>
      <c r="F181" s="78"/>
      <c r="G181" s="79"/>
    </row>
    <row r="182" spans="1:7" ht="15">
      <c r="A182" s="197"/>
      <c r="B182" s="32"/>
      <c r="C182" s="33"/>
      <c r="D182" s="77"/>
      <c r="E182" s="81"/>
      <c r="F182" s="78"/>
      <c r="G182" s="79"/>
    </row>
    <row r="183" spans="1:7" ht="15.75" thickBot="1">
      <c r="A183" s="198"/>
      <c r="B183" s="194"/>
      <c r="C183" s="194"/>
      <c r="D183" s="194"/>
      <c r="E183" s="194"/>
      <c r="F183" s="195"/>
      <c r="G183" s="80"/>
    </row>
    <row r="184" spans="1:7" ht="13.5" thickBot="1"/>
    <row r="185" spans="1:7" ht="15.75" thickBot="1">
      <c r="A185" s="196" t="s">
        <v>172</v>
      </c>
      <c r="B185" s="34"/>
      <c r="C185" s="199"/>
      <c r="D185" s="200"/>
      <c r="E185" s="200"/>
      <c r="F185" s="200"/>
      <c r="G185" s="201"/>
    </row>
    <row r="186" spans="1:7" ht="15.75" thickBot="1">
      <c r="A186" s="197"/>
      <c r="B186" s="35"/>
      <c r="C186" s="36"/>
      <c r="D186" s="75"/>
      <c r="E186" s="75"/>
      <c r="F186" s="44"/>
      <c r="G186" s="76"/>
    </row>
    <row r="187" spans="1:7" ht="15">
      <c r="A187" s="197"/>
      <c r="B187" s="32"/>
      <c r="C187" s="33"/>
      <c r="D187" s="77"/>
      <c r="E187" s="81"/>
      <c r="F187" s="78"/>
      <c r="G187" s="79"/>
    </row>
    <row r="188" spans="1:7" ht="15">
      <c r="A188" s="197"/>
      <c r="B188" s="32"/>
      <c r="C188" s="33"/>
      <c r="D188" s="77"/>
      <c r="E188" s="81"/>
      <c r="F188" s="78"/>
      <c r="G188" s="79"/>
    </row>
    <row r="189" spans="1:7" ht="15">
      <c r="A189" s="197"/>
      <c r="B189" s="32"/>
      <c r="C189" s="33"/>
      <c r="D189" s="77"/>
      <c r="E189" s="81"/>
      <c r="F189" s="78"/>
      <c r="G189" s="79"/>
    </row>
    <row r="190" spans="1:7" ht="15">
      <c r="A190" s="197"/>
      <c r="B190" s="32"/>
      <c r="C190" s="33"/>
      <c r="D190" s="77"/>
      <c r="E190" s="81"/>
      <c r="F190" s="78"/>
      <c r="G190" s="79"/>
    </row>
    <row r="191" spans="1:7" ht="15">
      <c r="A191" s="197"/>
      <c r="B191" s="32"/>
      <c r="C191" s="33"/>
      <c r="D191" s="77"/>
      <c r="E191" s="81"/>
      <c r="F191" s="78"/>
      <c r="G191" s="79"/>
    </row>
    <row r="192" spans="1:7" ht="15">
      <c r="A192" s="197"/>
      <c r="B192" s="32"/>
      <c r="C192" s="33"/>
      <c r="D192" s="77"/>
      <c r="E192" s="81"/>
      <c r="F192" s="78"/>
      <c r="G192" s="79"/>
    </row>
    <row r="193" spans="1:7" ht="15">
      <c r="A193" s="197"/>
      <c r="B193" s="32"/>
      <c r="C193" s="33"/>
      <c r="D193" s="77"/>
      <c r="E193" s="81"/>
      <c r="F193" s="78"/>
      <c r="G193" s="79"/>
    </row>
    <row r="194" spans="1:7" ht="15">
      <c r="A194" s="197"/>
      <c r="B194" s="32"/>
      <c r="C194" s="33"/>
      <c r="D194" s="77"/>
      <c r="E194" s="81"/>
      <c r="F194" s="78"/>
      <c r="G194" s="79"/>
    </row>
    <row r="195" spans="1:7" ht="15">
      <c r="A195" s="197"/>
      <c r="B195" s="32"/>
      <c r="C195" s="33"/>
      <c r="D195" s="77"/>
      <c r="E195" s="81"/>
      <c r="F195" s="78"/>
      <c r="G195" s="79"/>
    </row>
    <row r="196" spans="1:7" ht="15">
      <c r="A196" s="197"/>
      <c r="B196" s="32"/>
      <c r="C196" s="33"/>
      <c r="D196" s="77"/>
      <c r="E196" s="81"/>
      <c r="F196" s="78"/>
      <c r="G196" s="79"/>
    </row>
    <row r="197" spans="1:7" ht="15">
      <c r="A197" s="197"/>
      <c r="B197" s="32"/>
      <c r="C197" s="33"/>
      <c r="D197" s="77"/>
      <c r="E197" s="81"/>
      <c r="F197" s="78"/>
      <c r="G197" s="79"/>
    </row>
    <row r="198" spans="1:7" ht="15.75" thickBot="1">
      <c r="A198" s="198"/>
      <c r="B198" s="194"/>
      <c r="C198" s="194"/>
      <c r="D198" s="194"/>
      <c r="E198" s="194"/>
      <c r="F198" s="195"/>
      <c r="G198" s="80"/>
    </row>
    <row r="199" spans="1:7" ht="13.5" thickBot="1"/>
    <row r="200" spans="1:7" ht="15.75" thickBot="1">
      <c r="A200" s="196" t="s">
        <v>29</v>
      </c>
      <c r="B200" s="34"/>
      <c r="C200" s="199"/>
      <c r="D200" s="200"/>
      <c r="E200" s="200"/>
      <c r="F200" s="200"/>
      <c r="G200" s="201"/>
    </row>
    <row r="201" spans="1:7" ht="15.75" thickBot="1">
      <c r="A201" s="197"/>
      <c r="B201" s="35"/>
      <c r="C201" s="36"/>
      <c r="D201" s="75"/>
      <c r="E201" s="75"/>
      <c r="F201" s="44"/>
      <c r="G201" s="76"/>
    </row>
    <row r="202" spans="1:7" ht="15">
      <c r="A202" s="197"/>
      <c r="B202" s="32"/>
      <c r="C202" s="33"/>
      <c r="D202" s="77"/>
      <c r="E202" s="81"/>
      <c r="F202" s="78"/>
      <c r="G202" s="79"/>
    </row>
    <row r="203" spans="1:7" ht="15">
      <c r="A203" s="197"/>
      <c r="B203" s="32"/>
      <c r="C203" s="33"/>
      <c r="D203" s="77"/>
      <c r="E203" s="81"/>
      <c r="F203" s="78"/>
      <c r="G203" s="79"/>
    </row>
    <row r="204" spans="1:7" ht="15">
      <c r="A204" s="197"/>
      <c r="B204" s="32"/>
      <c r="C204" s="33"/>
      <c r="D204" s="77"/>
      <c r="E204" s="81"/>
      <c r="F204" s="78"/>
      <c r="G204" s="79"/>
    </row>
    <row r="205" spans="1:7" ht="15">
      <c r="A205" s="197"/>
      <c r="B205" s="32"/>
      <c r="C205" s="33"/>
      <c r="D205" s="77"/>
      <c r="E205" s="81"/>
      <c r="F205" s="78"/>
      <c r="G205" s="79"/>
    </row>
    <row r="206" spans="1:7" ht="15">
      <c r="A206" s="197"/>
      <c r="B206" s="32"/>
      <c r="C206" s="33"/>
      <c r="D206" s="77"/>
      <c r="E206" s="81"/>
      <c r="F206" s="78"/>
      <c r="G206" s="79"/>
    </row>
    <row r="207" spans="1:7" ht="15">
      <c r="A207" s="197"/>
      <c r="B207" s="32"/>
      <c r="C207" s="33"/>
      <c r="D207" s="77"/>
      <c r="E207" s="81"/>
      <c r="F207" s="78"/>
      <c r="G207" s="79"/>
    </row>
    <row r="208" spans="1:7" ht="15">
      <c r="A208" s="197"/>
      <c r="B208" s="32"/>
      <c r="C208" s="33"/>
      <c r="D208" s="77"/>
      <c r="E208" s="81"/>
      <c r="F208" s="78"/>
      <c r="G208" s="79"/>
    </row>
    <row r="209" spans="1:7" ht="15">
      <c r="A209" s="197"/>
      <c r="B209" s="32"/>
      <c r="C209" s="33"/>
      <c r="D209" s="77"/>
      <c r="E209" s="81"/>
      <c r="F209" s="78"/>
      <c r="G209" s="79"/>
    </row>
    <row r="210" spans="1:7" ht="15">
      <c r="A210" s="197"/>
      <c r="B210" s="32"/>
      <c r="C210" s="33"/>
      <c r="D210" s="77"/>
      <c r="E210" s="81"/>
      <c r="F210" s="78"/>
      <c r="G210" s="79"/>
    </row>
    <row r="211" spans="1:7" ht="15">
      <c r="A211" s="197"/>
      <c r="B211" s="32"/>
      <c r="C211" s="33"/>
      <c r="D211" s="77"/>
      <c r="E211" s="81"/>
      <c r="F211" s="78"/>
      <c r="G211" s="79"/>
    </row>
    <row r="212" spans="1:7" ht="15">
      <c r="A212" s="197"/>
      <c r="B212" s="32"/>
      <c r="C212" s="33"/>
      <c r="D212" s="77"/>
      <c r="E212" s="81"/>
      <c r="F212" s="78"/>
      <c r="G212" s="79"/>
    </row>
    <row r="213" spans="1:7" ht="15">
      <c r="A213" s="197"/>
      <c r="B213" s="32"/>
      <c r="C213" s="33"/>
      <c r="D213" s="77"/>
      <c r="E213" s="81"/>
      <c r="F213" s="78"/>
      <c r="G213" s="79"/>
    </row>
    <row r="214" spans="1:7" ht="15.75" thickBot="1">
      <c r="A214" s="198"/>
      <c r="B214" s="194"/>
      <c r="C214" s="194"/>
      <c r="D214" s="194"/>
      <c r="E214" s="194"/>
      <c r="F214" s="195"/>
      <c r="G214" s="80"/>
    </row>
    <row r="215" spans="1:7" ht="13.5" thickBot="1"/>
    <row r="216" spans="1:7" ht="15.75" thickBot="1">
      <c r="A216" s="196" t="s">
        <v>30</v>
      </c>
      <c r="B216" s="34"/>
      <c r="C216" s="199"/>
      <c r="D216" s="200"/>
      <c r="E216" s="200"/>
      <c r="F216" s="200"/>
      <c r="G216" s="201"/>
    </row>
    <row r="217" spans="1:7" ht="15.75" thickBot="1">
      <c r="A217" s="197"/>
      <c r="B217" s="35"/>
      <c r="C217" s="36"/>
      <c r="D217" s="75"/>
      <c r="E217" s="75"/>
      <c r="F217" s="44"/>
      <c r="G217" s="76"/>
    </row>
    <row r="218" spans="1:7" ht="15">
      <c r="A218" s="197"/>
      <c r="B218" s="32"/>
      <c r="C218" s="33"/>
      <c r="D218" s="77"/>
      <c r="E218" s="81"/>
      <c r="F218" s="78"/>
      <c r="G218" s="79"/>
    </row>
    <row r="219" spans="1:7" ht="15">
      <c r="A219" s="197"/>
      <c r="B219" s="32"/>
      <c r="C219" s="33"/>
      <c r="D219" s="77"/>
      <c r="E219" s="81"/>
      <c r="F219" s="78"/>
      <c r="G219" s="79"/>
    </row>
    <row r="220" spans="1:7" ht="15">
      <c r="A220" s="197"/>
      <c r="B220" s="32"/>
      <c r="C220" s="33"/>
      <c r="D220" s="77"/>
      <c r="E220" s="81"/>
      <c r="F220" s="78"/>
      <c r="G220" s="79"/>
    </row>
    <row r="221" spans="1:7" ht="15">
      <c r="A221" s="197"/>
      <c r="B221" s="32"/>
      <c r="C221" s="33"/>
      <c r="D221" s="77"/>
      <c r="E221" s="81"/>
      <c r="F221" s="78"/>
      <c r="G221" s="79"/>
    </row>
    <row r="222" spans="1:7" ht="15">
      <c r="A222" s="197"/>
      <c r="B222" s="32"/>
      <c r="C222" s="33"/>
      <c r="D222" s="77"/>
      <c r="E222" s="81"/>
      <c r="F222" s="78"/>
      <c r="G222" s="79"/>
    </row>
    <row r="223" spans="1:7" ht="15">
      <c r="A223" s="197"/>
      <c r="B223" s="32"/>
      <c r="C223" s="33"/>
      <c r="D223" s="77"/>
      <c r="E223" s="81"/>
      <c r="F223" s="78"/>
      <c r="G223" s="79"/>
    </row>
    <row r="224" spans="1:7" ht="15">
      <c r="A224" s="197"/>
      <c r="B224" s="32"/>
      <c r="C224" s="33"/>
      <c r="D224" s="77"/>
      <c r="E224" s="81"/>
      <c r="F224" s="78"/>
      <c r="G224" s="79"/>
    </row>
    <row r="225" spans="1:7" ht="15">
      <c r="A225" s="197"/>
      <c r="B225" s="32"/>
      <c r="C225" s="33"/>
      <c r="D225" s="77"/>
      <c r="E225" s="81"/>
      <c r="F225" s="78"/>
      <c r="G225" s="79"/>
    </row>
    <row r="226" spans="1:7" ht="15">
      <c r="A226" s="197"/>
      <c r="B226" s="32"/>
      <c r="C226" s="33"/>
      <c r="D226" s="77"/>
      <c r="E226" s="81"/>
      <c r="F226" s="78"/>
      <c r="G226" s="79"/>
    </row>
    <row r="227" spans="1:7" ht="15">
      <c r="A227" s="197"/>
      <c r="B227" s="32"/>
      <c r="C227" s="33"/>
      <c r="D227" s="77"/>
      <c r="E227" s="81"/>
      <c r="F227" s="78"/>
      <c r="G227" s="79"/>
    </row>
    <row r="228" spans="1:7" ht="15">
      <c r="A228" s="197"/>
      <c r="B228" s="32"/>
      <c r="C228" s="33"/>
      <c r="D228" s="77"/>
      <c r="E228" s="81"/>
      <c r="F228" s="78"/>
      <c r="G228" s="79"/>
    </row>
    <row r="229" spans="1:7" ht="15">
      <c r="A229" s="197"/>
      <c r="B229" s="32"/>
      <c r="C229" s="33"/>
      <c r="D229" s="77"/>
      <c r="E229" s="81"/>
      <c r="F229" s="78"/>
      <c r="G229" s="79"/>
    </row>
    <row r="230" spans="1:7" ht="15.75" thickBot="1">
      <c r="A230" s="198"/>
      <c r="B230" s="194"/>
      <c r="C230" s="194"/>
      <c r="D230" s="194"/>
      <c r="E230" s="194"/>
      <c r="F230" s="195"/>
      <c r="G230" s="80"/>
    </row>
    <row r="231" spans="1:7" ht="13.5" thickBot="1"/>
    <row r="232" spans="1:7" ht="15.75" thickBot="1">
      <c r="A232" s="196" t="s">
        <v>31</v>
      </c>
      <c r="B232" s="34"/>
      <c r="C232" s="199"/>
      <c r="D232" s="200"/>
      <c r="E232" s="200"/>
      <c r="F232" s="200"/>
      <c r="G232" s="201"/>
    </row>
    <row r="233" spans="1:7" ht="15.75" thickBot="1">
      <c r="A233" s="197"/>
      <c r="B233" s="35"/>
      <c r="C233" s="36"/>
      <c r="D233" s="75"/>
      <c r="E233" s="75"/>
      <c r="F233" s="44"/>
      <c r="G233" s="76"/>
    </row>
    <row r="234" spans="1:7" ht="15">
      <c r="A234" s="197"/>
      <c r="B234" s="32"/>
      <c r="C234" s="33"/>
      <c r="D234" s="77"/>
      <c r="E234" s="81"/>
      <c r="F234" s="78"/>
      <c r="G234" s="79"/>
    </row>
    <row r="235" spans="1:7" ht="15">
      <c r="A235" s="197"/>
      <c r="B235" s="32"/>
      <c r="C235" s="33"/>
      <c r="D235" s="77"/>
      <c r="E235" s="81"/>
      <c r="F235" s="78"/>
      <c r="G235" s="79"/>
    </row>
    <row r="236" spans="1:7" ht="15">
      <c r="A236" s="197"/>
      <c r="B236" s="32"/>
      <c r="C236" s="33"/>
      <c r="D236" s="77"/>
      <c r="E236" s="81"/>
      <c r="F236" s="78"/>
      <c r="G236" s="79"/>
    </row>
    <row r="237" spans="1:7" ht="15">
      <c r="A237" s="197"/>
      <c r="B237" s="32"/>
      <c r="C237" s="33"/>
      <c r="D237" s="77"/>
      <c r="E237" s="81"/>
      <c r="F237" s="78"/>
      <c r="G237" s="79"/>
    </row>
    <row r="238" spans="1:7" ht="15">
      <c r="A238" s="197"/>
      <c r="B238" s="32"/>
      <c r="C238" s="33"/>
      <c r="D238" s="77"/>
      <c r="E238" s="81"/>
      <c r="F238" s="78"/>
      <c r="G238" s="79"/>
    </row>
    <row r="239" spans="1:7" ht="15">
      <c r="A239" s="197"/>
      <c r="B239" s="32"/>
      <c r="C239" s="33"/>
      <c r="D239" s="77"/>
      <c r="E239" s="81"/>
      <c r="F239" s="78"/>
      <c r="G239" s="79"/>
    </row>
    <row r="240" spans="1:7" ht="15">
      <c r="A240" s="197"/>
      <c r="B240" s="32"/>
      <c r="C240" s="33"/>
      <c r="D240" s="77"/>
      <c r="E240" s="81"/>
      <c r="F240" s="78"/>
      <c r="G240" s="79"/>
    </row>
    <row r="241" spans="1:7" ht="15">
      <c r="A241" s="197"/>
      <c r="B241" s="32"/>
      <c r="C241" s="33"/>
      <c r="D241" s="77"/>
      <c r="E241" s="81"/>
      <c r="F241" s="78"/>
      <c r="G241" s="79"/>
    </row>
    <row r="242" spans="1:7" ht="15">
      <c r="A242" s="197"/>
      <c r="B242" s="32"/>
      <c r="C242" s="33"/>
      <c r="D242" s="77"/>
      <c r="E242" s="81"/>
      <c r="F242" s="78"/>
      <c r="G242" s="79"/>
    </row>
    <row r="243" spans="1:7" ht="15">
      <c r="A243" s="197"/>
      <c r="B243" s="32"/>
      <c r="C243" s="33"/>
      <c r="D243" s="77"/>
      <c r="E243" s="81"/>
      <c r="F243" s="78"/>
      <c r="G243" s="79"/>
    </row>
    <row r="244" spans="1:7" ht="15">
      <c r="A244" s="197"/>
      <c r="B244" s="32"/>
      <c r="C244" s="33"/>
      <c r="D244" s="77"/>
      <c r="E244" s="81"/>
      <c r="F244" s="78"/>
      <c r="G244" s="79"/>
    </row>
    <row r="245" spans="1:7" ht="15">
      <c r="A245" s="197"/>
      <c r="B245" s="32"/>
      <c r="C245" s="33"/>
      <c r="D245" s="77"/>
      <c r="E245" s="81"/>
      <c r="F245" s="78"/>
      <c r="G245" s="79"/>
    </row>
    <row r="246" spans="1:7" ht="15">
      <c r="A246" s="197"/>
      <c r="B246" s="32"/>
      <c r="C246" s="33"/>
      <c r="D246" s="77"/>
      <c r="E246" s="81"/>
      <c r="F246" s="78"/>
      <c r="G246" s="79"/>
    </row>
    <row r="247" spans="1:7" ht="15">
      <c r="A247" s="197"/>
      <c r="B247" s="32"/>
      <c r="C247" s="33"/>
      <c r="D247" s="77"/>
      <c r="E247" s="81"/>
      <c r="F247" s="78"/>
      <c r="G247" s="79"/>
    </row>
    <row r="248" spans="1:7" ht="15">
      <c r="A248" s="197"/>
      <c r="B248" s="32"/>
      <c r="C248" s="33"/>
      <c r="D248" s="77"/>
      <c r="E248" s="81"/>
      <c r="F248" s="78"/>
      <c r="G248" s="79"/>
    </row>
    <row r="249" spans="1:7" ht="15">
      <c r="A249" s="197"/>
      <c r="B249" s="32"/>
      <c r="C249" s="33"/>
      <c r="D249" s="77"/>
      <c r="E249" s="81"/>
      <c r="F249" s="78"/>
      <c r="G249" s="79"/>
    </row>
    <row r="250" spans="1:7" ht="15.75" thickBot="1">
      <c r="A250" s="198"/>
      <c r="B250" s="194"/>
      <c r="C250" s="194"/>
      <c r="D250" s="194"/>
      <c r="E250" s="194"/>
      <c r="F250" s="195"/>
      <c r="G250" s="80"/>
    </row>
    <row r="251" spans="1:7" ht="13.5" thickBot="1"/>
    <row r="252" spans="1:7" ht="15.75" thickBot="1">
      <c r="A252" s="196" t="s">
        <v>32</v>
      </c>
      <c r="B252" s="34"/>
      <c r="C252" s="199"/>
      <c r="D252" s="200"/>
      <c r="E252" s="200"/>
      <c r="F252" s="200"/>
      <c r="G252" s="201"/>
    </row>
    <row r="253" spans="1:7" ht="15.75" thickBot="1">
      <c r="A253" s="197"/>
      <c r="B253" s="35"/>
      <c r="C253" s="36"/>
      <c r="D253" s="75"/>
      <c r="E253" s="75"/>
      <c r="F253" s="44"/>
      <c r="G253" s="76"/>
    </row>
    <row r="254" spans="1:7" ht="15">
      <c r="A254" s="197"/>
      <c r="B254" s="32"/>
      <c r="C254" s="33"/>
      <c r="D254" s="77"/>
      <c r="E254" s="81"/>
      <c r="F254" s="78"/>
      <c r="G254" s="79"/>
    </row>
    <row r="255" spans="1:7" ht="15">
      <c r="A255" s="197"/>
      <c r="B255" s="32"/>
      <c r="C255" s="33"/>
      <c r="D255" s="77"/>
      <c r="E255" s="81"/>
      <c r="F255" s="78"/>
      <c r="G255" s="79"/>
    </row>
    <row r="256" spans="1:7" ht="15">
      <c r="A256" s="197"/>
      <c r="B256" s="32"/>
      <c r="C256" s="33"/>
      <c r="D256" s="77"/>
      <c r="E256" s="81"/>
      <c r="F256" s="78"/>
      <c r="G256" s="79"/>
    </row>
    <row r="257" spans="1:7" ht="15">
      <c r="A257" s="197"/>
      <c r="B257" s="32"/>
      <c r="C257" s="33"/>
      <c r="D257" s="77"/>
      <c r="E257" s="81"/>
      <c r="F257" s="78"/>
      <c r="G257" s="79"/>
    </row>
    <row r="258" spans="1:7" ht="15">
      <c r="A258" s="197"/>
      <c r="B258" s="32"/>
      <c r="C258" s="33"/>
      <c r="D258" s="77"/>
      <c r="E258" s="81"/>
      <c r="F258" s="78"/>
      <c r="G258" s="79"/>
    </row>
    <row r="259" spans="1:7" ht="15">
      <c r="A259" s="197"/>
      <c r="B259" s="32"/>
      <c r="C259" s="33"/>
      <c r="D259" s="77"/>
      <c r="E259" s="81"/>
      <c r="F259" s="78"/>
      <c r="G259" s="79"/>
    </row>
    <row r="260" spans="1:7" ht="15">
      <c r="A260" s="197"/>
      <c r="B260" s="32"/>
      <c r="C260" s="33"/>
      <c r="D260" s="77"/>
      <c r="E260" s="81"/>
      <c r="F260" s="78"/>
      <c r="G260" s="79"/>
    </row>
    <row r="261" spans="1:7" ht="15">
      <c r="A261" s="197"/>
      <c r="B261" s="32"/>
      <c r="C261" s="33"/>
      <c r="D261" s="77"/>
      <c r="E261" s="81"/>
      <c r="F261" s="78"/>
      <c r="G261" s="79"/>
    </row>
    <row r="262" spans="1:7" ht="15">
      <c r="A262" s="197"/>
      <c r="B262" s="32"/>
      <c r="C262" s="33"/>
      <c r="D262" s="77"/>
      <c r="E262" s="81"/>
      <c r="F262" s="78"/>
      <c r="G262" s="79"/>
    </row>
    <row r="263" spans="1:7" ht="15">
      <c r="A263" s="197"/>
      <c r="B263" s="32"/>
      <c r="C263" s="33"/>
      <c r="D263" s="77"/>
      <c r="E263" s="81"/>
      <c r="F263" s="78"/>
      <c r="G263" s="79"/>
    </row>
    <row r="264" spans="1:7" ht="15">
      <c r="A264" s="197"/>
      <c r="B264" s="32"/>
      <c r="C264" s="33"/>
      <c r="D264" s="77"/>
      <c r="E264" s="81"/>
      <c r="F264" s="78"/>
      <c r="G264" s="79"/>
    </row>
    <row r="265" spans="1:7" ht="15">
      <c r="A265" s="197"/>
      <c r="B265" s="32"/>
      <c r="C265" s="33"/>
      <c r="D265" s="77"/>
      <c r="E265" s="81"/>
      <c r="F265" s="78"/>
      <c r="G265" s="79"/>
    </row>
    <row r="266" spans="1:7" ht="15">
      <c r="A266" s="197"/>
      <c r="B266" s="32"/>
      <c r="C266" s="33"/>
      <c r="D266" s="77"/>
      <c r="E266" s="81"/>
      <c r="F266" s="78"/>
      <c r="G266" s="79"/>
    </row>
    <row r="267" spans="1:7" ht="15">
      <c r="A267" s="197"/>
      <c r="B267" s="32"/>
      <c r="C267" s="33"/>
      <c r="D267" s="77"/>
      <c r="E267" s="81"/>
      <c r="F267" s="78"/>
      <c r="G267" s="79"/>
    </row>
    <row r="268" spans="1:7" ht="15">
      <c r="A268" s="197"/>
      <c r="B268" s="32"/>
      <c r="C268" s="33"/>
      <c r="D268" s="77"/>
      <c r="E268" s="81"/>
      <c r="F268" s="78"/>
      <c r="G268" s="79"/>
    </row>
    <row r="269" spans="1:7" ht="15">
      <c r="A269" s="197"/>
      <c r="B269" s="32"/>
      <c r="C269" s="33"/>
      <c r="D269" s="77"/>
      <c r="E269" s="81"/>
      <c r="F269" s="78"/>
      <c r="G269" s="79"/>
    </row>
    <row r="270" spans="1:7" ht="15.75" thickBot="1">
      <c r="A270" s="198"/>
      <c r="B270" s="194"/>
      <c r="C270" s="194"/>
      <c r="D270" s="194"/>
      <c r="E270" s="194"/>
      <c r="F270" s="195"/>
      <c r="G270" s="80"/>
    </row>
    <row r="271" spans="1:7" ht="13.5" thickBot="1"/>
    <row r="272" spans="1:7" ht="15.75" thickBot="1">
      <c r="A272" s="196" t="s">
        <v>33</v>
      </c>
      <c r="B272" s="34"/>
      <c r="C272" s="199"/>
      <c r="D272" s="200"/>
      <c r="E272" s="200"/>
      <c r="F272" s="200"/>
      <c r="G272" s="201"/>
    </row>
    <row r="273" spans="1:7" ht="15.75" thickBot="1">
      <c r="A273" s="197"/>
      <c r="B273" s="35"/>
      <c r="C273" s="36"/>
      <c r="D273" s="75"/>
      <c r="E273" s="75"/>
      <c r="F273" s="44"/>
      <c r="G273" s="76"/>
    </row>
    <row r="274" spans="1:7" ht="15">
      <c r="A274" s="197"/>
      <c r="B274" s="32"/>
      <c r="C274" s="33"/>
      <c r="D274" s="77"/>
      <c r="E274" s="81"/>
      <c r="F274" s="78"/>
      <c r="G274" s="79"/>
    </row>
    <row r="275" spans="1:7" ht="15">
      <c r="A275" s="197"/>
      <c r="B275" s="32"/>
      <c r="C275" s="33"/>
      <c r="D275" s="77"/>
      <c r="E275" s="81"/>
      <c r="F275" s="78"/>
      <c r="G275" s="79"/>
    </row>
    <row r="276" spans="1:7" ht="15">
      <c r="A276" s="197"/>
      <c r="B276" s="32"/>
      <c r="C276" s="33"/>
      <c r="D276" s="77"/>
      <c r="E276" s="81"/>
      <c r="F276" s="78"/>
      <c r="G276" s="79"/>
    </row>
    <row r="277" spans="1:7" ht="15">
      <c r="A277" s="197"/>
      <c r="B277" s="32"/>
      <c r="C277" s="33"/>
      <c r="D277" s="77"/>
      <c r="E277" s="81"/>
      <c r="F277" s="78"/>
      <c r="G277" s="79"/>
    </row>
    <row r="278" spans="1:7" ht="15.75" thickBot="1">
      <c r="A278" s="198"/>
      <c r="B278" s="194"/>
      <c r="C278" s="194"/>
      <c r="D278" s="194"/>
      <c r="E278" s="194"/>
      <c r="F278" s="195"/>
      <c r="G278" s="80"/>
    </row>
    <row r="279" spans="1:7" ht="13.5" thickBot="1"/>
    <row r="280" spans="1:7" ht="15.75" thickBot="1">
      <c r="A280" s="196" t="s">
        <v>34</v>
      </c>
      <c r="B280" s="34"/>
      <c r="C280" s="199"/>
      <c r="D280" s="200"/>
      <c r="E280" s="200"/>
      <c r="F280" s="200"/>
      <c r="G280" s="201"/>
    </row>
    <row r="281" spans="1:7" ht="15.75" thickBot="1">
      <c r="A281" s="197"/>
      <c r="B281" s="35"/>
      <c r="C281" s="36"/>
      <c r="D281" s="75"/>
      <c r="E281" s="75"/>
      <c r="F281" s="44"/>
      <c r="G281" s="76"/>
    </row>
    <row r="282" spans="1:7" ht="15">
      <c r="A282" s="197"/>
      <c r="B282" s="32"/>
      <c r="C282" s="33"/>
      <c r="D282" s="77"/>
      <c r="E282" s="81"/>
      <c r="F282" s="78"/>
      <c r="G282" s="79"/>
    </row>
    <row r="283" spans="1:7" ht="15">
      <c r="A283" s="197"/>
      <c r="B283" s="32"/>
      <c r="C283" s="33"/>
      <c r="D283" s="77"/>
      <c r="E283" s="81"/>
      <c r="F283" s="78"/>
      <c r="G283" s="79"/>
    </row>
    <row r="284" spans="1:7" ht="15">
      <c r="A284" s="197"/>
      <c r="B284" s="32"/>
      <c r="C284" s="33"/>
      <c r="D284" s="77"/>
      <c r="E284" s="81"/>
      <c r="F284" s="78"/>
      <c r="G284" s="79"/>
    </row>
    <row r="285" spans="1:7" ht="15">
      <c r="A285" s="197"/>
      <c r="B285" s="32"/>
      <c r="C285" s="33"/>
      <c r="D285" s="77"/>
      <c r="E285" s="81"/>
      <c r="F285" s="78"/>
      <c r="G285" s="79"/>
    </row>
    <row r="286" spans="1:7" ht="15">
      <c r="A286" s="197"/>
      <c r="B286" s="32"/>
      <c r="C286" s="33"/>
      <c r="D286" s="77"/>
      <c r="E286" s="81"/>
      <c r="F286" s="78"/>
      <c r="G286" s="79"/>
    </row>
    <row r="287" spans="1:7" ht="15">
      <c r="A287" s="197"/>
      <c r="B287" s="32"/>
      <c r="C287" s="33"/>
      <c r="D287" s="77"/>
      <c r="E287" s="81"/>
      <c r="F287" s="78"/>
      <c r="G287" s="79"/>
    </row>
    <row r="288" spans="1:7" ht="15.75" thickBot="1">
      <c r="A288" s="198"/>
      <c r="B288" s="194"/>
      <c r="C288" s="194"/>
      <c r="D288" s="194"/>
      <c r="E288" s="194"/>
      <c r="F288" s="195"/>
      <c r="G288" s="80"/>
    </row>
    <row r="289" spans="1:7" ht="13.5" thickBot="1"/>
    <row r="290" spans="1:7" ht="15.75" customHeight="1" thickBot="1">
      <c r="A290" s="196" t="s">
        <v>175</v>
      </c>
      <c r="B290" s="34"/>
      <c r="C290" s="199"/>
      <c r="D290" s="200"/>
      <c r="E290" s="200"/>
      <c r="F290" s="200"/>
      <c r="G290" s="201"/>
    </row>
    <row r="291" spans="1:7" ht="15.75" thickBot="1">
      <c r="A291" s="197"/>
      <c r="B291" s="35"/>
      <c r="C291" s="36"/>
      <c r="D291" s="75"/>
      <c r="E291" s="75"/>
      <c r="F291" s="44"/>
      <c r="G291" s="76"/>
    </row>
    <row r="292" spans="1:7" ht="15">
      <c r="A292" s="197"/>
      <c r="B292" s="32"/>
      <c r="C292" s="33"/>
      <c r="D292" s="77"/>
      <c r="E292" s="81"/>
      <c r="F292" s="78"/>
      <c r="G292" s="79"/>
    </row>
    <row r="293" spans="1:7" ht="15">
      <c r="A293" s="197"/>
      <c r="B293" s="32"/>
      <c r="C293" s="33"/>
      <c r="D293" s="77"/>
      <c r="E293" s="81"/>
      <c r="F293" s="78"/>
      <c r="G293" s="79"/>
    </row>
    <row r="294" spans="1:7" ht="15">
      <c r="A294" s="197"/>
      <c r="B294" s="32"/>
      <c r="C294" s="33"/>
      <c r="D294" s="77"/>
      <c r="E294" s="81"/>
      <c r="F294" s="78"/>
      <c r="G294" s="79"/>
    </row>
    <row r="295" spans="1:7" ht="15.75" thickBot="1">
      <c r="A295" s="198"/>
      <c r="B295" s="194"/>
      <c r="C295" s="194"/>
      <c r="D295" s="194"/>
      <c r="E295" s="194"/>
      <c r="F295" s="195"/>
      <c r="G295" s="80"/>
    </row>
    <row r="296" spans="1:7" ht="13.5" thickBot="1"/>
    <row r="297" spans="1:7" ht="15.75" thickBot="1">
      <c r="A297" s="196" t="s">
        <v>176</v>
      </c>
      <c r="B297" s="34"/>
      <c r="C297" s="199"/>
      <c r="D297" s="200"/>
      <c r="E297" s="200"/>
      <c r="F297" s="200"/>
      <c r="G297" s="201"/>
    </row>
    <row r="298" spans="1:7" ht="15.75" thickBot="1">
      <c r="A298" s="197"/>
      <c r="B298" s="35"/>
      <c r="C298" s="36"/>
      <c r="D298" s="75"/>
      <c r="E298" s="75"/>
      <c r="F298" s="44"/>
      <c r="G298" s="76"/>
    </row>
    <row r="299" spans="1:7" ht="15">
      <c r="A299" s="197"/>
      <c r="B299" s="32"/>
      <c r="C299" s="33"/>
      <c r="D299" s="77"/>
      <c r="E299" s="81"/>
      <c r="F299" s="78"/>
      <c r="G299" s="79"/>
    </row>
    <row r="300" spans="1:7" ht="15">
      <c r="A300" s="197"/>
      <c r="B300" s="32"/>
      <c r="C300" s="33"/>
      <c r="D300" s="77"/>
      <c r="E300" s="81"/>
      <c r="F300" s="78"/>
      <c r="G300" s="79"/>
    </row>
    <row r="301" spans="1:7" ht="15.75" thickBot="1">
      <c r="A301" s="198"/>
      <c r="B301" s="194"/>
      <c r="C301" s="194"/>
      <c r="D301" s="194"/>
      <c r="E301" s="194"/>
      <c r="F301" s="195"/>
      <c r="G301" s="80"/>
    </row>
    <row r="302" spans="1:7" ht="13.5" thickBot="1"/>
    <row r="303" spans="1:7" ht="15.75" customHeight="1" thickBot="1">
      <c r="A303" s="196" t="s">
        <v>177</v>
      </c>
      <c r="B303" s="34"/>
      <c r="C303" s="199"/>
      <c r="D303" s="200"/>
      <c r="E303" s="200"/>
      <c r="F303" s="200"/>
      <c r="G303" s="201"/>
    </row>
    <row r="304" spans="1:7" ht="15.75" thickBot="1">
      <c r="A304" s="197"/>
      <c r="B304" s="35"/>
      <c r="C304" s="36"/>
      <c r="D304" s="75"/>
      <c r="E304" s="75"/>
      <c r="F304" s="44"/>
      <c r="G304" s="76"/>
    </row>
    <row r="305" spans="1:7" ht="15">
      <c r="A305" s="197"/>
      <c r="B305" s="32"/>
      <c r="C305" s="33"/>
      <c r="D305" s="77"/>
      <c r="E305" s="81"/>
      <c r="F305" s="78"/>
      <c r="G305" s="79"/>
    </row>
    <row r="306" spans="1:7" ht="15">
      <c r="A306" s="197"/>
      <c r="B306" s="32"/>
      <c r="C306" s="33"/>
      <c r="D306" s="77"/>
      <c r="E306" s="81"/>
      <c r="F306" s="78"/>
      <c r="G306" s="79"/>
    </row>
    <row r="307" spans="1:7" ht="15">
      <c r="A307" s="197"/>
      <c r="B307" s="32"/>
      <c r="C307" s="33"/>
      <c r="D307" s="77"/>
      <c r="E307" s="81"/>
      <c r="F307" s="78"/>
      <c r="G307" s="79"/>
    </row>
    <row r="308" spans="1:7" ht="15">
      <c r="A308" s="197"/>
      <c r="B308" s="32"/>
      <c r="C308" s="33"/>
      <c r="D308" s="77"/>
      <c r="E308" s="81"/>
      <c r="F308" s="78"/>
      <c r="G308" s="79"/>
    </row>
    <row r="309" spans="1:7" ht="15">
      <c r="A309" s="197"/>
      <c r="B309" s="32"/>
      <c r="C309" s="33"/>
      <c r="D309" s="77"/>
      <c r="E309" s="81"/>
      <c r="F309" s="78"/>
      <c r="G309" s="79"/>
    </row>
    <row r="310" spans="1:7" ht="15">
      <c r="A310" s="197"/>
      <c r="B310" s="32"/>
      <c r="C310" s="33"/>
      <c r="D310" s="77"/>
      <c r="E310" s="81"/>
      <c r="F310" s="78"/>
      <c r="G310" s="79"/>
    </row>
    <row r="311" spans="1:7" ht="15">
      <c r="A311" s="197"/>
      <c r="B311" s="32"/>
      <c r="C311" s="33"/>
      <c r="D311" s="77"/>
      <c r="E311" s="81"/>
      <c r="F311" s="78"/>
      <c r="G311" s="79"/>
    </row>
    <row r="312" spans="1:7" ht="15">
      <c r="A312" s="197"/>
      <c r="B312" s="32"/>
      <c r="C312" s="33"/>
      <c r="D312" s="77"/>
      <c r="E312" s="81"/>
      <c r="F312" s="78"/>
      <c r="G312" s="79"/>
    </row>
    <row r="313" spans="1:7" ht="15">
      <c r="A313" s="197"/>
      <c r="B313" s="32"/>
      <c r="C313" s="33"/>
      <c r="D313" s="77"/>
      <c r="E313" s="81"/>
      <c r="F313" s="78"/>
      <c r="G313" s="79"/>
    </row>
    <row r="314" spans="1:7" ht="15.75" thickBot="1">
      <c r="A314" s="198"/>
      <c r="B314" s="194"/>
      <c r="C314" s="194"/>
      <c r="D314" s="194"/>
      <c r="E314" s="194"/>
      <c r="F314" s="195"/>
      <c r="G314" s="80"/>
    </row>
    <row r="315" spans="1:7" ht="13.5" thickBot="1"/>
    <row r="316" spans="1:7" ht="15.75" thickBot="1">
      <c r="A316" s="196" t="s">
        <v>178</v>
      </c>
      <c r="B316" s="34"/>
      <c r="C316" s="199"/>
      <c r="D316" s="200"/>
      <c r="E316" s="200"/>
      <c r="F316" s="200"/>
      <c r="G316" s="201"/>
    </row>
    <row r="317" spans="1:7" ht="15.75" thickBot="1">
      <c r="A317" s="197"/>
      <c r="B317" s="35"/>
      <c r="C317" s="36"/>
      <c r="D317" s="75"/>
      <c r="E317" s="75"/>
      <c r="F317" s="44"/>
      <c r="G317" s="76"/>
    </row>
    <row r="318" spans="1:7" ht="15">
      <c r="A318" s="197"/>
      <c r="B318" s="32"/>
      <c r="C318" s="33"/>
      <c r="D318" s="77"/>
      <c r="E318" s="81"/>
      <c r="F318" s="78"/>
      <c r="G318" s="79"/>
    </row>
    <row r="319" spans="1:7" ht="15">
      <c r="A319" s="197"/>
      <c r="B319" s="32"/>
      <c r="C319" s="33"/>
      <c r="D319" s="77"/>
      <c r="E319" s="81"/>
      <c r="F319" s="78"/>
      <c r="G319" s="79"/>
    </row>
    <row r="320" spans="1:7" ht="15">
      <c r="A320" s="197"/>
      <c r="B320" s="32"/>
      <c r="C320" s="33"/>
      <c r="D320" s="77"/>
      <c r="E320" s="81"/>
      <c r="F320" s="78"/>
      <c r="G320" s="79"/>
    </row>
    <row r="321" spans="1:7" ht="15">
      <c r="A321" s="197"/>
      <c r="B321" s="32"/>
      <c r="C321" s="33"/>
      <c r="D321" s="77"/>
      <c r="E321" s="81"/>
      <c r="F321" s="78"/>
      <c r="G321" s="79"/>
    </row>
    <row r="322" spans="1:7" ht="15">
      <c r="A322" s="197"/>
      <c r="B322" s="32"/>
      <c r="C322" s="33"/>
      <c r="D322" s="77"/>
      <c r="E322" s="81"/>
      <c r="F322" s="78"/>
      <c r="G322" s="79"/>
    </row>
    <row r="323" spans="1:7" ht="15.75" thickBot="1">
      <c r="A323" s="198"/>
      <c r="B323" s="194"/>
      <c r="C323" s="194"/>
      <c r="D323" s="194"/>
      <c r="E323" s="194"/>
      <c r="F323" s="195"/>
      <c r="G323" s="80"/>
    </row>
    <row r="324" spans="1:7" ht="13.5" thickBot="1"/>
    <row r="325" spans="1:7" ht="15.75" thickBot="1">
      <c r="A325" s="196" t="s">
        <v>179</v>
      </c>
      <c r="B325" s="34"/>
      <c r="C325" s="199"/>
      <c r="D325" s="200"/>
      <c r="E325" s="200"/>
      <c r="F325" s="200"/>
      <c r="G325" s="201"/>
    </row>
    <row r="326" spans="1:7" ht="15.75" thickBot="1">
      <c r="A326" s="197"/>
      <c r="B326" s="35"/>
      <c r="C326" s="36"/>
      <c r="D326" s="75"/>
      <c r="E326" s="75"/>
      <c r="F326" s="44"/>
      <c r="G326" s="76"/>
    </row>
    <row r="327" spans="1:7" ht="15">
      <c r="A327" s="197"/>
      <c r="B327" s="32"/>
      <c r="C327" s="33"/>
      <c r="D327" s="77"/>
      <c r="E327" s="81"/>
      <c r="F327" s="78"/>
      <c r="G327" s="79"/>
    </row>
    <row r="328" spans="1:7" ht="15">
      <c r="A328" s="197"/>
      <c r="B328" s="32"/>
      <c r="C328" s="33"/>
      <c r="D328" s="77"/>
      <c r="E328" s="81"/>
      <c r="F328" s="78"/>
      <c r="G328" s="79"/>
    </row>
    <row r="329" spans="1:7" ht="15">
      <c r="A329" s="197"/>
      <c r="B329" s="32"/>
      <c r="C329" s="33"/>
      <c r="D329" s="77"/>
      <c r="E329" s="81"/>
      <c r="F329" s="78"/>
      <c r="G329" s="79"/>
    </row>
    <row r="330" spans="1:7" ht="15">
      <c r="A330" s="197"/>
      <c r="B330" s="32"/>
      <c r="C330" s="33"/>
      <c r="D330" s="77"/>
      <c r="E330" s="81"/>
      <c r="F330" s="78"/>
      <c r="G330" s="79"/>
    </row>
    <row r="331" spans="1:7" ht="15">
      <c r="A331" s="197"/>
      <c r="B331" s="32"/>
      <c r="C331" s="33"/>
      <c r="D331" s="77"/>
      <c r="E331" s="81"/>
      <c r="F331" s="78"/>
      <c r="G331" s="79"/>
    </row>
    <row r="332" spans="1:7" ht="15">
      <c r="A332" s="197"/>
      <c r="B332" s="32"/>
      <c r="C332" s="33"/>
      <c r="D332" s="77"/>
      <c r="E332" s="81"/>
      <c r="F332" s="78"/>
      <c r="G332" s="79"/>
    </row>
    <row r="333" spans="1:7" ht="15">
      <c r="A333" s="197"/>
      <c r="B333" s="32"/>
      <c r="C333" s="33"/>
      <c r="D333" s="77"/>
      <c r="E333" s="81"/>
      <c r="F333" s="78"/>
      <c r="G333" s="79"/>
    </row>
    <row r="334" spans="1:7" ht="15">
      <c r="A334" s="197"/>
      <c r="B334" s="32"/>
      <c r="C334" s="33"/>
      <c r="D334" s="77"/>
      <c r="E334" s="81"/>
      <c r="F334" s="78"/>
      <c r="G334" s="79"/>
    </row>
    <row r="335" spans="1:7" ht="15">
      <c r="A335" s="197"/>
      <c r="B335" s="32"/>
      <c r="C335" s="33"/>
      <c r="D335" s="77"/>
      <c r="E335" s="81"/>
      <c r="F335" s="78"/>
      <c r="G335" s="79"/>
    </row>
    <row r="336" spans="1:7" ht="15">
      <c r="A336" s="197"/>
      <c r="B336" s="32"/>
      <c r="C336" s="33"/>
      <c r="D336" s="77"/>
      <c r="E336" s="81"/>
      <c r="F336" s="78"/>
      <c r="G336" s="79"/>
    </row>
    <row r="337" spans="1:7" ht="15">
      <c r="A337" s="197"/>
      <c r="B337" s="32"/>
      <c r="C337" s="33"/>
      <c r="D337" s="77"/>
      <c r="E337" s="81"/>
      <c r="F337" s="78"/>
      <c r="G337" s="79"/>
    </row>
    <row r="338" spans="1:7" ht="15">
      <c r="A338" s="197"/>
      <c r="B338" s="32"/>
      <c r="C338" s="33"/>
      <c r="D338" s="77"/>
      <c r="E338" s="81"/>
      <c r="F338" s="78"/>
      <c r="G338" s="79"/>
    </row>
    <row r="339" spans="1:7" ht="15">
      <c r="A339" s="197"/>
      <c r="B339" s="32"/>
      <c r="C339" s="33"/>
      <c r="D339" s="77"/>
      <c r="E339" s="81"/>
      <c r="F339" s="78"/>
      <c r="G339" s="79"/>
    </row>
    <row r="340" spans="1:7" ht="15.75" thickBot="1">
      <c r="A340" s="198"/>
      <c r="B340" s="194"/>
      <c r="C340" s="194"/>
      <c r="D340" s="194"/>
      <c r="E340" s="194"/>
      <c r="F340" s="195"/>
      <c r="G340" s="80"/>
    </row>
    <row r="341" spans="1:7" ht="13.5" thickBot="1"/>
    <row r="342" spans="1:7" ht="15.75" thickBot="1">
      <c r="A342" s="196" t="s">
        <v>180</v>
      </c>
      <c r="B342" s="34"/>
      <c r="C342" s="199"/>
      <c r="D342" s="200"/>
      <c r="E342" s="200"/>
      <c r="F342" s="200"/>
      <c r="G342" s="201"/>
    </row>
    <row r="343" spans="1:7" ht="15.75" thickBot="1">
      <c r="A343" s="197"/>
      <c r="B343" s="35"/>
      <c r="C343" s="36"/>
      <c r="D343" s="75"/>
      <c r="E343" s="75"/>
      <c r="F343" s="44"/>
      <c r="G343" s="76"/>
    </row>
    <row r="344" spans="1:7" ht="15">
      <c r="A344" s="197"/>
      <c r="B344" s="32"/>
      <c r="C344" s="33"/>
      <c r="D344" s="77"/>
      <c r="E344" s="81"/>
      <c r="F344" s="78"/>
      <c r="G344" s="79"/>
    </row>
    <row r="345" spans="1:7" ht="15.75" thickBot="1">
      <c r="A345" s="198"/>
      <c r="B345" s="194"/>
      <c r="C345" s="194"/>
      <c r="D345" s="194"/>
      <c r="E345" s="194"/>
      <c r="F345" s="195"/>
      <c r="G345" s="80"/>
    </row>
    <row r="346" spans="1:7" ht="13.5" thickBot="1"/>
    <row r="347" spans="1:7" ht="15.75" thickBot="1">
      <c r="A347" s="196" t="s">
        <v>181</v>
      </c>
      <c r="B347" s="34"/>
      <c r="C347" s="199"/>
      <c r="D347" s="200"/>
      <c r="E347" s="200"/>
      <c r="F347" s="200"/>
      <c r="G347" s="201"/>
    </row>
    <row r="348" spans="1:7" ht="15.75" thickBot="1">
      <c r="A348" s="197"/>
      <c r="B348" s="35"/>
      <c r="C348" s="36"/>
      <c r="D348" s="75"/>
      <c r="E348" s="75"/>
      <c r="F348" s="44"/>
      <c r="G348" s="76"/>
    </row>
    <row r="349" spans="1:7" ht="15">
      <c r="A349" s="197"/>
      <c r="B349" s="32"/>
      <c r="C349" s="33"/>
      <c r="D349" s="77"/>
      <c r="E349" s="81"/>
      <c r="F349" s="78"/>
      <c r="G349" s="79"/>
    </row>
    <row r="350" spans="1:7" ht="15">
      <c r="A350" s="197"/>
      <c r="B350" s="32"/>
      <c r="C350" s="33"/>
      <c r="D350" s="77"/>
      <c r="E350" s="81"/>
      <c r="F350" s="78"/>
      <c r="G350" s="79"/>
    </row>
    <row r="351" spans="1:7" ht="15">
      <c r="A351" s="197"/>
      <c r="B351" s="32"/>
      <c r="C351" s="33"/>
      <c r="D351" s="77"/>
      <c r="E351" s="81"/>
      <c r="F351" s="78"/>
      <c r="G351" s="79"/>
    </row>
    <row r="352" spans="1:7" ht="15">
      <c r="A352" s="197"/>
      <c r="B352" s="32"/>
      <c r="C352" s="33"/>
      <c r="D352" s="77"/>
      <c r="E352" s="81"/>
      <c r="F352" s="78"/>
      <c r="G352" s="79"/>
    </row>
    <row r="353" spans="1:7" ht="15">
      <c r="A353" s="197"/>
      <c r="B353" s="32"/>
      <c r="C353" s="33"/>
      <c r="D353" s="77"/>
      <c r="E353" s="81"/>
      <c r="F353" s="78"/>
      <c r="G353" s="79"/>
    </row>
    <row r="354" spans="1:7" ht="15">
      <c r="A354" s="197"/>
      <c r="B354" s="32"/>
      <c r="C354" s="33"/>
      <c r="D354" s="77"/>
      <c r="E354" s="81"/>
      <c r="F354" s="78"/>
      <c r="G354" s="79"/>
    </row>
    <row r="355" spans="1:7" ht="15.75" thickBot="1">
      <c r="A355" s="198"/>
      <c r="B355" s="194"/>
      <c r="C355" s="194"/>
      <c r="D355" s="194"/>
      <c r="E355" s="194"/>
      <c r="F355" s="195"/>
      <c r="G355" s="80"/>
    </row>
    <row r="356" spans="1:7" ht="13.5" thickBot="1"/>
    <row r="357" spans="1:7" ht="15.75" thickBot="1">
      <c r="A357" s="196" t="s">
        <v>182</v>
      </c>
      <c r="B357" s="34"/>
      <c r="C357" s="199"/>
      <c r="D357" s="200"/>
      <c r="E357" s="200"/>
      <c r="F357" s="200"/>
      <c r="G357" s="201"/>
    </row>
    <row r="358" spans="1:7" ht="15.75" thickBot="1">
      <c r="A358" s="197"/>
      <c r="B358" s="35"/>
      <c r="C358" s="36"/>
      <c r="D358" s="75"/>
      <c r="E358" s="75"/>
      <c r="F358" s="44"/>
      <c r="G358" s="76"/>
    </row>
    <row r="359" spans="1:7" ht="15">
      <c r="A359" s="197"/>
      <c r="B359" s="32"/>
      <c r="C359" s="33"/>
      <c r="D359" s="77"/>
      <c r="E359" s="81"/>
      <c r="F359" s="78"/>
      <c r="G359" s="79"/>
    </row>
    <row r="360" spans="1:7" ht="15">
      <c r="A360" s="197"/>
      <c r="B360" s="32"/>
      <c r="C360" s="33"/>
      <c r="D360" s="77"/>
      <c r="E360" s="81"/>
      <c r="F360" s="78"/>
      <c r="G360" s="79"/>
    </row>
    <row r="361" spans="1:7" ht="15">
      <c r="A361" s="197"/>
      <c r="B361" s="32"/>
      <c r="C361" s="33"/>
      <c r="D361" s="77"/>
      <c r="E361" s="81"/>
      <c r="F361" s="78"/>
      <c r="G361" s="79"/>
    </row>
    <row r="362" spans="1:7" ht="15">
      <c r="A362" s="197"/>
      <c r="B362" s="32"/>
      <c r="C362" s="33"/>
      <c r="D362" s="77"/>
      <c r="E362" s="81"/>
      <c r="F362" s="78"/>
      <c r="G362" s="79"/>
    </row>
    <row r="363" spans="1:7" ht="15">
      <c r="A363" s="197"/>
      <c r="B363" s="32"/>
      <c r="C363" s="33"/>
      <c r="D363" s="77"/>
      <c r="E363" s="81"/>
      <c r="F363" s="78"/>
      <c r="G363" s="79"/>
    </row>
    <row r="364" spans="1:7" ht="15">
      <c r="A364" s="197"/>
      <c r="B364" s="32"/>
      <c r="C364" s="33"/>
      <c r="D364" s="77"/>
      <c r="E364" s="81"/>
      <c r="F364" s="78"/>
      <c r="G364" s="79"/>
    </row>
    <row r="365" spans="1:7" ht="15">
      <c r="A365" s="197"/>
      <c r="B365" s="32"/>
      <c r="C365" s="33"/>
      <c r="D365" s="77"/>
      <c r="E365" s="81"/>
      <c r="F365" s="78"/>
      <c r="G365" s="79"/>
    </row>
    <row r="366" spans="1:7" ht="15">
      <c r="A366" s="197"/>
      <c r="B366" s="32"/>
      <c r="C366" s="33"/>
      <c r="D366" s="77"/>
      <c r="E366" s="81"/>
      <c r="F366" s="78"/>
      <c r="G366" s="79"/>
    </row>
    <row r="367" spans="1:7" ht="15.75" thickBot="1">
      <c r="A367" s="198"/>
      <c r="B367" s="194"/>
      <c r="C367" s="194"/>
      <c r="D367" s="194"/>
      <c r="E367" s="194"/>
      <c r="F367" s="195"/>
      <c r="G367" s="80"/>
    </row>
    <row r="368" spans="1:7" ht="13.5" thickBot="1"/>
    <row r="369" spans="1:7" ht="15.75" thickBot="1">
      <c r="A369" s="196" t="s">
        <v>183</v>
      </c>
      <c r="B369" s="34"/>
      <c r="C369" s="199"/>
      <c r="D369" s="200"/>
      <c r="E369" s="200"/>
      <c r="F369" s="200"/>
      <c r="G369" s="201"/>
    </row>
    <row r="370" spans="1:7" ht="15.75" thickBot="1">
      <c r="A370" s="197"/>
      <c r="B370" s="35"/>
      <c r="C370" s="36"/>
      <c r="D370" s="75"/>
      <c r="E370" s="75"/>
      <c r="F370" s="44"/>
      <c r="G370" s="76"/>
    </row>
    <row r="371" spans="1:7" ht="15">
      <c r="A371" s="197"/>
      <c r="B371" s="32"/>
      <c r="C371" s="33"/>
      <c r="D371" s="77"/>
      <c r="E371" s="81"/>
      <c r="F371" s="78"/>
      <c r="G371" s="79"/>
    </row>
    <row r="372" spans="1:7" ht="15">
      <c r="A372" s="197"/>
      <c r="B372" s="32"/>
      <c r="C372" s="33"/>
      <c r="D372" s="77"/>
      <c r="E372" s="81"/>
      <c r="F372" s="78"/>
      <c r="G372" s="79"/>
    </row>
    <row r="373" spans="1:7" ht="15">
      <c r="A373" s="197"/>
      <c r="B373" s="32"/>
      <c r="C373" s="33"/>
      <c r="D373" s="77"/>
      <c r="E373" s="81"/>
      <c r="F373" s="78"/>
      <c r="G373" s="79"/>
    </row>
    <row r="374" spans="1:7" ht="15">
      <c r="A374" s="197"/>
      <c r="B374" s="32"/>
      <c r="C374" s="33"/>
      <c r="D374" s="77"/>
      <c r="E374" s="81"/>
      <c r="F374" s="78"/>
      <c r="G374" s="79"/>
    </row>
    <row r="375" spans="1:7" ht="15">
      <c r="A375" s="197"/>
      <c r="B375" s="32"/>
      <c r="C375" s="33"/>
      <c r="D375" s="77"/>
      <c r="E375" s="81"/>
      <c r="F375" s="78"/>
      <c r="G375" s="79"/>
    </row>
    <row r="376" spans="1:7" ht="15.75" thickBot="1">
      <c r="A376" s="198"/>
      <c r="B376" s="194"/>
      <c r="C376" s="194"/>
      <c r="D376" s="194"/>
      <c r="E376" s="194"/>
      <c r="F376" s="195"/>
      <c r="G376" s="80"/>
    </row>
    <row r="377" spans="1:7" ht="13.5" thickBot="1"/>
    <row r="378" spans="1:7" ht="15.75" thickBot="1">
      <c r="A378" s="196" t="s">
        <v>185</v>
      </c>
      <c r="B378" s="34"/>
      <c r="C378" s="199"/>
      <c r="D378" s="200"/>
      <c r="E378" s="200"/>
      <c r="F378" s="200"/>
      <c r="G378" s="201"/>
    </row>
    <row r="379" spans="1:7" ht="15.75" thickBot="1">
      <c r="A379" s="197"/>
      <c r="B379" s="35"/>
      <c r="C379" s="36"/>
      <c r="D379" s="75"/>
      <c r="E379" s="75"/>
      <c r="F379" s="44"/>
      <c r="G379" s="76"/>
    </row>
    <row r="380" spans="1:7" ht="15">
      <c r="A380" s="197"/>
      <c r="B380" s="32"/>
      <c r="C380" s="33"/>
      <c r="D380" s="77"/>
      <c r="E380" s="81"/>
      <c r="F380" s="78"/>
      <c r="G380" s="79"/>
    </row>
    <row r="381" spans="1:7" ht="15">
      <c r="A381" s="197"/>
      <c r="B381" s="32"/>
      <c r="C381" s="33"/>
      <c r="D381" s="77"/>
      <c r="E381" s="81"/>
      <c r="F381" s="78"/>
      <c r="G381" s="79"/>
    </row>
    <row r="382" spans="1:7" ht="15">
      <c r="A382" s="197"/>
      <c r="B382" s="32"/>
      <c r="C382" s="33"/>
      <c r="D382" s="77"/>
      <c r="E382" s="81"/>
      <c r="F382" s="78"/>
      <c r="G382" s="79"/>
    </row>
    <row r="383" spans="1:7" ht="15.75" thickBot="1">
      <c r="A383" s="198"/>
      <c r="B383" s="194"/>
      <c r="C383" s="194"/>
      <c r="D383" s="194"/>
      <c r="E383" s="194"/>
      <c r="F383" s="195"/>
      <c r="G383" s="80"/>
    </row>
    <row r="384" spans="1:7" ht="13.5" thickBot="1"/>
    <row r="385" spans="1:7" ht="15.75" thickBot="1">
      <c r="A385" s="196" t="s">
        <v>186</v>
      </c>
      <c r="B385" s="34"/>
      <c r="C385" s="199"/>
      <c r="D385" s="200"/>
      <c r="E385" s="200"/>
      <c r="F385" s="200"/>
      <c r="G385" s="201"/>
    </row>
    <row r="386" spans="1:7" ht="15.75" thickBot="1">
      <c r="A386" s="197"/>
      <c r="B386" s="35"/>
      <c r="C386" s="36"/>
      <c r="D386" s="75"/>
      <c r="E386" s="75"/>
      <c r="F386" s="44"/>
      <c r="G386" s="76"/>
    </row>
    <row r="387" spans="1:7" ht="15">
      <c r="A387" s="197"/>
      <c r="B387" s="32"/>
      <c r="C387" s="33"/>
      <c r="D387" s="77"/>
      <c r="E387" s="81"/>
      <c r="F387" s="78"/>
      <c r="G387" s="79"/>
    </row>
    <row r="388" spans="1:7" ht="15">
      <c r="A388" s="197"/>
      <c r="B388" s="32"/>
      <c r="C388" s="33"/>
      <c r="D388" s="77"/>
      <c r="E388" s="81"/>
      <c r="F388" s="78"/>
      <c r="G388" s="79"/>
    </row>
    <row r="389" spans="1:7" ht="15.75" thickBot="1">
      <c r="A389" s="198"/>
      <c r="B389" s="194"/>
      <c r="C389" s="194"/>
      <c r="D389" s="194"/>
      <c r="E389" s="194"/>
      <c r="F389" s="195"/>
      <c r="G389" s="80"/>
    </row>
    <row r="390" spans="1:7" ht="13.5" thickBot="1"/>
    <row r="391" spans="1:7" ht="15.75" thickBot="1">
      <c r="A391" s="196" t="s">
        <v>187</v>
      </c>
      <c r="B391" s="34"/>
      <c r="C391" s="199"/>
      <c r="D391" s="200"/>
      <c r="E391" s="200"/>
      <c r="F391" s="200"/>
      <c r="G391" s="201"/>
    </row>
    <row r="392" spans="1:7" ht="15.75" thickBot="1">
      <c r="A392" s="197"/>
      <c r="B392" s="35"/>
      <c r="C392" s="36"/>
      <c r="D392" s="75"/>
      <c r="E392" s="75"/>
      <c r="F392" s="44"/>
      <c r="G392" s="76"/>
    </row>
    <row r="393" spans="1:7" ht="15">
      <c r="A393" s="197"/>
      <c r="B393" s="32"/>
      <c r="C393" s="33"/>
      <c r="D393" s="77"/>
      <c r="E393" s="81"/>
      <c r="F393" s="78"/>
      <c r="G393" s="79"/>
    </row>
    <row r="394" spans="1:7" ht="15">
      <c r="A394" s="197"/>
      <c r="B394" s="32"/>
      <c r="C394" s="33"/>
      <c r="D394" s="77"/>
      <c r="E394" s="81"/>
      <c r="F394" s="78"/>
      <c r="G394" s="79"/>
    </row>
    <row r="395" spans="1:7" ht="15.75" thickBot="1">
      <c r="A395" s="198"/>
      <c r="B395" s="194"/>
      <c r="C395" s="194"/>
      <c r="D395" s="194"/>
      <c r="E395" s="194"/>
      <c r="F395" s="195"/>
      <c r="G395" s="80"/>
    </row>
    <row r="396" spans="1:7" ht="13.5" thickBot="1"/>
    <row r="397" spans="1:7" ht="15.75" thickBot="1">
      <c r="A397" s="196" t="s">
        <v>188</v>
      </c>
      <c r="B397" s="34"/>
      <c r="C397" s="199"/>
      <c r="D397" s="200"/>
      <c r="E397" s="200"/>
      <c r="F397" s="200"/>
      <c r="G397" s="201"/>
    </row>
    <row r="398" spans="1:7" ht="15.75" thickBot="1">
      <c r="A398" s="197"/>
      <c r="B398" s="35"/>
      <c r="C398" s="36"/>
      <c r="D398" s="75"/>
      <c r="E398" s="75"/>
      <c r="F398" s="44"/>
      <c r="G398" s="76"/>
    </row>
    <row r="399" spans="1:7" ht="15">
      <c r="A399" s="197"/>
      <c r="B399" s="32"/>
      <c r="C399" s="33"/>
      <c r="D399" s="77"/>
      <c r="E399" s="81"/>
      <c r="F399" s="78"/>
      <c r="G399" s="79"/>
    </row>
    <row r="400" spans="1:7" ht="15.75" thickBot="1">
      <c r="A400" s="198"/>
      <c r="B400" s="194"/>
      <c r="C400" s="194"/>
      <c r="D400" s="194"/>
      <c r="E400" s="194"/>
      <c r="F400" s="195"/>
      <c r="G400" s="80"/>
    </row>
    <row r="401" spans="1:7" ht="13.5" thickBot="1"/>
    <row r="402" spans="1:7" ht="15.75" thickBot="1">
      <c r="A402" s="196" t="s">
        <v>189</v>
      </c>
      <c r="B402" s="34"/>
      <c r="C402" s="199"/>
      <c r="D402" s="200"/>
      <c r="E402" s="200"/>
      <c r="F402" s="200"/>
      <c r="G402" s="201"/>
    </row>
    <row r="403" spans="1:7" ht="15.75" thickBot="1">
      <c r="A403" s="197"/>
      <c r="B403" s="35"/>
      <c r="C403" s="36"/>
      <c r="D403" s="75"/>
      <c r="E403" s="75"/>
      <c r="F403" s="44"/>
      <c r="G403" s="76"/>
    </row>
    <row r="404" spans="1:7" ht="15">
      <c r="A404" s="197"/>
      <c r="B404" s="32"/>
      <c r="C404" s="33"/>
      <c r="D404" s="77"/>
      <c r="E404" s="81"/>
      <c r="F404" s="78"/>
      <c r="G404" s="79"/>
    </row>
    <row r="405" spans="1:7" ht="15">
      <c r="A405" s="197"/>
      <c r="B405" s="32"/>
      <c r="C405" s="33"/>
      <c r="D405" s="77"/>
      <c r="E405" s="81"/>
      <c r="F405" s="78"/>
      <c r="G405" s="79"/>
    </row>
    <row r="406" spans="1:7" ht="15">
      <c r="A406" s="197"/>
      <c r="B406" s="32"/>
      <c r="C406" s="33"/>
      <c r="D406" s="77"/>
      <c r="E406" s="81"/>
      <c r="F406" s="78"/>
      <c r="G406" s="79"/>
    </row>
    <row r="407" spans="1:7" ht="15">
      <c r="A407" s="197"/>
      <c r="B407" s="32"/>
      <c r="C407" s="33"/>
      <c r="D407" s="77"/>
      <c r="E407" s="81"/>
      <c r="F407" s="78"/>
      <c r="G407" s="79"/>
    </row>
    <row r="408" spans="1:7" ht="15">
      <c r="A408" s="197"/>
      <c r="B408" s="32"/>
      <c r="C408" s="33"/>
      <c r="D408" s="77"/>
      <c r="E408" s="81"/>
      <c r="F408" s="78"/>
      <c r="G408" s="79"/>
    </row>
    <row r="409" spans="1:7" ht="15">
      <c r="A409" s="197"/>
      <c r="B409" s="32"/>
      <c r="C409" s="33"/>
      <c r="D409" s="77"/>
      <c r="E409" s="81"/>
      <c r="F409" s="78"/>
      <c r="G409" s="79"/>
    </row>
    <row r="410" spans="1:7" ht="15">
      <c r="A410" s="197"/>
      <c r="B410" s="32"/>
      <c r="C410" s="33"/>
      <c r="D410" s="77"/>
      <c r="E410" s="81"/>
      <c r="F410" s="78"/>
      <c r="G410" s="79"/>
    </row>
    <row r="411" spans="1:7" ht="15.75" thickBot="1">
      <c r="A411" s="198"/>
      <c r="B411" s="194"/>
      <c r="C411" s="194"/>
      <c r="D411" s="194"/>
      <c r="E411" s="194"/>
      <c r="F411" s="195"/>
      <c r="G411" s="80"/>
    </row>
    <row r="412" spans="1:7" ht="13.5" thickBot="1"/>
    <row r="413" spans="1:7" ht="15.75" thickBot="1">
      <c r="A413" s="196" t="s">
        <v>204</v>
      </c>
      <c r="B413" s="34"/>
      <c r="C413" s="199"/>
      <c r="D413" s="200"/>
      <c r="E413" s="200"/>
      <c r="F413" s="200"/>
      <c r="G413" s="201"/>
    </row>
    <row r="414" spans="1:7" ht="15.75" thickBot="1">
      <c r="A414" s="197"/>
      <c r="B414" s="35"/>
      <c r="C414" s="36"/>
      <c r="D414" s="75"/>
      <c r="E414" s="75"/>
      <c r="F414" s="44"/>
      <c r="G414" s="76"/>
    </row>
    <row r="415" spans="1:7" ht="15">
      <c r="A415" s="197"/>
      <c r="B415" s="32"/>
      <c r="C415" s="33"/>
      <c r="D415" s="77"/>
      <c r="E415" s="81"/>
      <c r="F415" s="78"/>
      <c r="G415" s="79"/>
    </row>
    <row r="416" spans="1:7" ht="15">
      <c r="A416" s="197"/>
      <c r="B416" s="32"/>
      <c r="C416" s="33"/>
      <c r="D416" s="77"/>
      <c r="E416" s="81"/>
      <c r="F416" s="78"/>
      <c r="G416" s="79"/>
    </row>
    <row r="417" spans="1:7" ht="15">
      <c r="A417" s="197"/>
      <c r="B417" s="32"/>
      <c r="C417" s="33"/>
      <c r="D417" s="77"/>
      <c r="E417" s="81"/>
      <c r="F417" s="78"/>
      <c r="G417" s="79"/>
    </row>
    <row r="418" spans="1:7" ht="15">
      <c r="A418" s="197"/>
      <c r="B418" s="32"/>
      <c r="C418" s="33"/>
      <c r="D418" s="77"/>
      <c r="E418" s="81"/>
      <c r="F418" s="78"/>
      <c r="G418" s="79"/>
    </row>
    <row r="419" spans="1:7" ht="15">
      <c r="A419" s="197"/>
      <c r="B419" s="32"/>
      <c r="C419" s="33"/>
      <c r="D419" s="77"/>
      <c r="E419" s="81"/>
      <c r="F419" s="78"/>
      <c r="G419" s="79"/>
    </row>
    <row r="420" spans="1:7" ht="15.75" thickBot="1">
      <c r="A420" s="198"/>
      <c r="B420" s="194"/>
      <c r="C420" s="194"/>
      <c r="D420" s="194"/>
      <c r="E420" s="194"/>
      <c r="F420" s="195"/>
      <c r="G420" s="80"/>
    </row>
    <row r="421" spans="1:7" ht="13.5" thickBot="1"/>
    <row r="422" spans="1:7" ht="15.75" thickBot="1">
      <c r="A422" s="196" t="s">
        <v>205</v>
      </c>
      <c r="B422" s="34"/>
      <c r="C422" s="199"/>
      <c r="D422" s="200"/>
      <c r="E422" s="200"/>
      <c r="F422" s="200"/>
      <c r="G422" s="201"/>
    </row>
    <row r="423" spans="1:7" ht="15.75" thickBot="1">
      <c r="A423" s="197"/>
      <c r="B423" s="35"/>
      <c r="C423" s="36"/>
      <c r="D423" s="75"/>
      <c r="E423" s="75"/>
      <c r="F423" s="44"/>
      <c r="G423" s="76"/>
    </row>
    <row r="424" spans="1:7" ht="15">
      <c r="A424" s="197"/>
      <c r="B424" s="32"/>
      <c r="C424" s="33"/>
      <c r="D424" s="77"/>
      <c r="E424" s="81"/>
      <c r="F424" s="78"/>
      <c r="G424" s="79"/>
    </row>
    <row r="425" spans="1:7" ht="15">
      <c r="A425" s="197"/>
      <c r="B425" s="32"/>
      <c r="C425" s="33"/>
      <c r="D425" s="77"/>
      <c r="E425" s="81"/>
      <c r="F425" s="78"/>
      <c r="G425" s="79"/>
    </row>
    <row r="426" spans="1:7" ht="15">
      <c r="A426" s="197"/>
      <c r="B426" s="32"/>
      <c r="C426" s="33"/>
      <c r="D426" s="77"/>
      <c r="E426" s="81"/>
      <c r="F426" s="78"/>
      <c r="G426" s="79"/>
    </row>
    <row r="427" spans="1:7" ht="15.75" thickBot="1">
      <c r="A427" s="198"/>
      <c r="B427" s="194"/>
      <c r="C427" s="194"/>
      <c r="D427" s="194"/>
      <c r="E427" s="194"/>
      <c r="F427" s="195"/>
      <c r="G427" s="80"/>
    </row>
    <row r="428" spans="1:7" ht="13.5" thickBot="1"/>
    <row r="429" spans="1:7" ht="15.75" thickBot="1">
      <c r="A429" s="196" t="s">
        <v>206</v>
      </c>
      <c r="B429" s="34"/>
      <c r="C429" s="199"/>
      <c r="D429" s="200"/>
      <c r="E429" s="200"/>
      <c r="F429" s="200"/>
      <c r="G429" s="201"/>
    </row>
    <row r="430" spans="1:7" ht="15.75" thickBot="1">
      <c r="A430" s="197"/>
      <c r="B430" s="35"/>
      <c r="C430" s="36"/>
      <c r="D430" s="75"/>
      <c r="E430" s="75"/>
      <c r="F430" s="44"/>
      <c r="G430" s="76"/>
    </row>
    <row r="431" spans="1:7" ht="15">
      <c r="A431" s="197"/>
      <c r="B431" s="32"/>
      <c r="C431" s="33"/>
      <c r="D431" s="77"/>
      <c r="E431" s="81"/>
      <c r="F431" s="78"/>
      <c r="G431" s="79"/>
    </row>
    <row r="432" spans="1:7" ht="15">
      <c r="A432" s="197"/>
      <c r="B432" s="32"/>
      <c r="C432" s="33"/>
      <c r="D432" s="77"/>
      <c r="E432" s="81"/>
      <c r="F432" s="78"/>
      <c r="G432" s="79"/>
    </row>
    <row r="433" spans="1:7" ht="15">
      <c r="A433" s="197"/>
      <c r="B433" s="32"/>
      <c r="C433" s="33"/>
      <c r="D433" s="77"/>
      <c r="E433" s="81"/>
      <c r="F433" s="78"/>
      <c r="G433" s="79"/>
    </row>
    <row r="434" spans="1:7" ht="15">
      <c r="A434" s="197"/>
      <c r="B434" s="32"/>
      <c r="C434" s="33"/>
      <c r="D434" s="77"/>
      <c r="E434" s="81"/>
      <c r="F434" s="78"/>
      <c r="G434" s="79"/>
    </row>
    <row r="435" spans="1:7" ht="15">
      <c r="A435" s="197"/>
      <c r="B435" s="32"/>
      <c r="C435" s="33"/>
      <c r="D435" s="77"/>
      <c r="E435" s="81"/>
      <c r="F435" s="78"/>
      <c r="G435" s="79"/>
    </row>
    <row r="436" spans="1:7" ht="15">
      <c r="A436" s="197"/>
      <c r="B436" s="32"/>
      <c r="C436" s="33"/>
      <c r="D436" s="77"/>
      <c r="E436" s="81"/>
      <c r="F436" s="78"/>
      <c r="G436" s="79"/>
    </row>
    <row r="437" spans="1:7" ht="15.75" thickBot="1">
      <c r="A437" s="198"/>
      <c r="B437" s="194"/>
      <c r="C437" s="194"/>
      <c r="D437" s="194"/>
      <c r="E437" s="194"/>
      <c r="F437" s="195"/>
      <c r="G437" s="80"/>
    </row>
    <row r="438" spans="1:7" ht="13.5" thickBot="1"/>
    <row r="439" spans="1:7" ht="15.75" thickBot="1">
      <c r="A439" s="196" t="s">
        <v>207</v>
      </c>
      <c r="B439" s="34"/>
      <c r="C439" s="199"/>
      <c r="D439" s="200"/>
      <c r="E439" s="200"/>
      <c r="F439" s="200"/>
      <c r="G439" s="201"/>
    </row>
    <row r="440" spans="1:7" ht="15.75" thickBot="1">
      <c r="A440" s="197"/>
      <c r="B440" s="35"/>
      <c r="C440" s="36"/>
      <c r="D440" s="75"/>
      <c r="E440" s="75"/>
      <c r="F440" s="44"/>
      <c r="G440" s="76"/>
    </row>
    <row r="441" spans="1:7" ht="15">
      <c r="A441" s="197"/>
      <c r="B441" s="32"/>
      <c r="C441" s="33"/>
      <c r="D441" s="77"/>
      <c r="E441" s="81"/>
      <c r="F441" s="78"/>
      <c r="G441" s="79"/>
    </row>
    <row r="442" spans="1:7" ht="15">
      <c r="A442" s="197"/>
      <c r="B442" s="32"/>
      <c r="C442" s="33"/>
      <c r="D442" s="77"/>
      <c r="E442" s="81"/>
      <c r="F442" s="78"/>
      <c r="G442" s="79"/>
    </row>
    <row r="443" spans="1:7" ht="15">
      <c r="A443" s="197"/>
      <c r="B443" s="32"/>
      <c r="C443" s="33"/>
      <c r="D443" s="77"/>
      <c r="E443" s="81"/>
      <c r="F443" s="78"/>
      <c r="G443" s="79"/>
    </row>
    <row r="444" spans="1:7" ht="15.75" thickBot="1">
      <c r="A444" s="198"/>
      <c r="B444" s="194"/>
      <c r="C444" s="194"/>
      <c r="D444" s="194"/>
      <c r="E444" s="194"/>
      <c r="F444" s="195"/>
      <c r="G444" s="80"/>
    </row>
    <row r="445" spans="1:7" ht="13.5" thickBot="1"/>
    <row r="446" spans="1:7" ht="15.75" thickBot="1">
      <c r="A446" s="196" t="s">
        <v>208</v>
      </c>
      <c r="B446" s="34"/>
      <c r="C446" s="199"/>
      <c r="D446" s="200"/>
      <c r="E446" s="200"/>
      <c r="F446" s="200"/>
      <c r="G446" s="201"/>
    </row>
    <row r="447" spans="1:7" ht="15.75" thickBot="1">
      <c r="A447" s="197"/>
      <c r="B447" s="35"/>
      <c r="C447" s="36"/>
      <c r="D447" s="75"/>
      <c r="E447" s="75"/>
      <c r="F447" s="44"/>
      <c r="G447" s="76"/>
    </row>
    <row r="448" spans="1:7" ht="15">
      <c r="A448" s="197"/>
      <c r="B448" s="32"/>
      <c r="C448" s="33"/>
      <c r="D448" s="77"/>
      <c r="E448" s="81"/>
      <c r="F448" s="78"/>
      <c r="G448" s="79"/>
    </row>
    <row r="449" spans="1:7" ht="15">
      <c r="A449" s="197"/>
      <c r="B449" s="32"/>
      <c r="C449" s="33"/>
      <c r="D449" s="77"/>
      <c r="E449" s="81"/>
      <c r="F449" s="78"/>
      <c r="G449" s="79"/>
    </row>
    <row r="450" spans="1:7" ht="15">
      <c r="A450" s="197"/>
      <c r="B450" s="32"/>
      <c r="C450" s="33"/>
      <c r="D450" s="77"/>
      <c r="E450" s="81"/>
      <c r="F450" s="78"/>
      <c r="G450" s="79"/>
    </row>
    <row r="451" spans="1:7" ht="15">
      <c r="A451" s="197"/>
      <c r="B451" s="32"/>
      <c r="C451" s="33"/>
      <c r="D451" s="77"/>
      <c r="E451" s="81"/>
      <c r="F451" s="78"/>
      <c r="G451" s="79"/>
    </row>
    <row r="452" spans="1:7" ht="15.75" thickBot="1">
      <c r="A452" s="198"/>
      <c r="B452" s="194"/>
      <c r="C452" s="194"/>
      <c r="D452" s="194"/>
      <c r="E452" s="194"/>
      <c r="F452" s="195"/>
      <c r="G452" s="80"/>
    </row>
    <row r="453" spans="1:7" ht="13.5" thickBot="1"/>
    <row r="454" spans="1:7" ht="15.75" thickBot="1">
      <c r="A454" s="196" t="s">
        <v>190</v>
      </c>
      <c r="B454" s="34"/>
      <c r="C454" s="199"/>
      <c r="D454" s="200"/>
      <c r="E454" s="200"/>
      <c r="F454" s="200"/>
      <c r="G454" s="201"/>
    </row>
    <row r="455" spans="1:7" ht="15.75" thickBot="1">
      <c r="A455" s="197"/>
      <c r="B455" s="35"/>
      <c r="C455" s="36"/>
      <c r="D455" s="75"/>
      <c r="E455" s="75"/>
      <c r="F455" s="44"/>
      <c r="G455" s="76"/>
    </row>
    <row r="456" spans="1:7" ht="15">
      <c r="A456" s="197"/>
      <c r="B456" s="32"/>
      <c r="C456" s="33"/>
      <c r="D456" s="77"/>
      <c r="E456" s="81"/>
      <c r="F456" s="78"/>
      <c r="G456" s="79"/>
    </row>
    <row r="457" spans="1:7" ht="15">
      <c r="A457" s="197"/>
      <c r="B457" s="32"/>
      <c r="C457" s="33"/>
      <c r="D457" s="77"/>
      <c r="E457" s="81"/>
      <c r="F457" s="78"/>
      <c r="G457" s="79"/>
    </row>
    <row r="458" spans="1:7" ht="15">
      <c r="A458" s="197"/>
      <c r="B458" s="32"/>
      <c r="C458" s="33"/>
      <c r="D458" s="77"/>
      <c r="E458" s="81"/>
      <c r="F458" s="78"/>
      <c r="G458" s="79"/>
    </row>
    <row r="459" spans="1:7" ht="15">
      <c r="A459" s="197"/>
      <c r="B459" s="32"/>
      <c r="C459" s="33"/>
      <c r="D459" s="77"/>
      <c r="E459" s="81"/>
      <c r="F459" s="78"/>
      <c r="G459" s="79"/>
    </row>
    <row r="460" spans="1:7" ht="15">
      <c r="A460" s="197"/>
      <c r="B460" s="32"/>
      <c r="C460" s="33"/>
      <c r="D460" s="77"/>
      <c r="E460" s="81"/>
      <c r="F460" s="78"/>
      <c r="G460" s="79"/>
    </row>
    <row r="461" spans="1:7" ht="15">
      <c r="A461" s="197"/>
      <c r="B461" s="32"/>
      <c r="C461" s="33"/>
      <c r="D461" s="77"/>
      <c r="E461" s="81"/>
      <c r="F461" s="78"/>
      <c r="G461" s="79"/>
    </row>
    <row r="462" spans="1:7" ht="15">
      <c r="A462" s="197"/>
      <c r="B462" s="32"/>
      <c r="C462" s="33"/>
      <c r="D462" s="77"/>
      <c r="E462" s="81"/>
      <c r="F462" s="78"/>
      <c r="G462" s="79"/>
    </row>
    <row r="463" spans="1:7" ht="15">
      <c r="A463" s="197"/>
      <c r="B463" s="32"/>
      <c r="C463" s="33"/>
      <c r="D463" s="77"/>
      <c r="E463" s="81"/>
      <c r="F463" s="78"/>
      <c r="G463" s="79"/>
    </row>
    <row r="464" spans="1:7" ht="15">
      <c r="A464" s="197"/>
      <c r="B464" s="32"/>
      <c r="C464" s="33"/>
      <c r="D464" s="77"/>
      <c r="E464" s="81"/>
      <c r="F464" s="78"/>
      <c r="G464" s="79"/>
    </row>
    <row r="465" spans="1:7" ht="15.75" thickBot="1">
      <c r="A465" s="198"/>
      <c r="B465" s="194"/>
      <c r="C465" s="194"/>
      <c r="D465" s="194"/>
      <c r="E465" s="194"/>
      <c r="F465" s="195"/>
      <c r="G465" s="80"/>
    </row>
    <row r="466" spans="1:7" ht="13.5" thickBot="1"/>
    <row r="467" spans="1:7" ht="15.75" thickBot="1">
      <c r="A467" s="196" t="s">
        <v>191</v>
      </c>
      <c r="B467" s="34"/>
      <c r="C467" s="199"/>
      <c r="D467" s="200"/>
      <c r="E467" s="200"/>
      <c r="F467" s="200"/>
      <c r="G467" s="201"/>
    </row>
    <row r="468" spans="1:7" ht="15.75" thickBot="1">
      <c r="A468" s="197"/>
      <c r="B468" s="35"/>
      <c r="C468" s="36"/>
      <c r="D468" s="75"/>
      <c r="E468" s="75"/>
      <c r="F468" s="44"/>
      <c r="G468" s="76"/>
    </row>
    <row r="469" spans="1:7" ht="15">
      <c r="A469" s="197"/>
      <c r="B469" s="32"/>
      <c r="C469" s="33"/>
      <c r="D469" s="77"/>
      <c r="E469" s="81"/>
      <c r="F469" s="78"/>
      <c r="G469" s="79"/>
    </row>
    <row r="470" spans="1:7" ht="15">
      <c r="A470" s="197"/>
      <c r="B470" s="32"/>
      <c r="C470" s="33"/>
      <c r="D470" s="77"/>
      <c r="E470" s="81"/>
      <c r="F470" s="78"/>
      <c r="G470" s="79"/>
    </row>
    <row r="471" spans="1:7" ht="15">
      <c r="A471" s="197"/>
      <c r="B471" s="32"/>
      <c r="C471" s="33"/>
      <c r="D471" s="77"/>
      <c r="E471" s="81"/>
      <c r="F471" s="78"/>
      <c r="G471" s="79"/>
    </row>
    <row r="472" spans="1:7" ht="15">
      <c r="A472" s="197"/>
      <c r="B472" s="32"/>
      <c r="C472" s="33"/>
      <c r="D472" s="77"/>
      <c r="E472" s="81"/>
      <c r="F472" s="78"/>
      <c r="G472" s="79"/>
    </row>
    <row r="473" spans="1:7" ht="15">
      <c r="A473" s="197"/>
      <c r="B473" s="32"/>
      <c r="C473" s="33"/>
      <c r="D473" s="77"/>
      <c r="E473" s="81"/>
      <c r="F473" s="78"/>
      <c r="G473" s="79"/>
    </row>
    <row r="474" spans="1:7" ht="15.75" thickBot="1">
      <c r="A474" s="198"/>
      <c r="B474" s="194"/>
      <c r="C474" s="194"/>
      <c r="D474" s="194"/>
      <c r="E474" s="194"/>
      <c r="F474" s="195"/>
      <c r="G474" s="80"/>
    </row>
    <row r="475" spans="1:7" ht="13.5" thickBot="1"/>
    <row r="476" spans="1:7" ht="15.75" thickBot="1">
      <c r="A476" s="196" t="s">
        <v>220</v>
      </c>
      <c r="B476" s="34"/>
      <c r="C476" s="199"/>
      <c r="D476" s="200"/>
      <c r="E476" s="200"/>
      <c r="F476" s="200"/>
      <c r="G476" s="201"/>
    </row>
    <row r="477" spans="1:7" ht="15.75" thickBot="1">
      <c r="A477" s="197"/>
      <c r="B477" s="35"/>
      <c r="C477" s="36"/>
      <c r="D477" s="75"/>
      <c r="E477" s="75"/>
      <c r="F477" s="44"/>
      <c r="G477" s="76"/>
    </row>
    <row r="478" spans="1:7" ht="15">
      <c r="A478" s="197"/>
      <c r="B478" s="32"/>
      <c r="C478" s="33"/>
      <c r="D478" s="77"/>
      <c r="E478" s="81"/>
      <c r="F478" s="78"/>
      <c r="G478" s="79"/>
    </row>
    <row r="479" spans="1:7" ht="15">
      <c r="A479" s="197"/>
      <c r="B479" s="32"/>
      <c r="C479" s="33"/>
      <c r="D479" s="77"/>
      <c r="E479" s="81"/>
      <c r="F479" s="78"/>
      <c r="G479" s="79"/>
    </row>
    <row r="480" spans="1:7" ht="15">
      <c r="A480" s="197"/>
      <c r="B480" s="32"/>
      <c r="C480" s="33"/>
      <c r="D480" s="77"/>
      <c r="E480" s="81"/>
      <c r="F480" s="78"/>
      <c r="G480" s="79"/>
    </row>
    <row r="481" spans="1:7" ht="15">
      <c r="A481" s="197"/>
      <c r="B481" s="32"/>
      <c r="C481" s="33"/>
      <c r="D481" s="77"/>
      <c r="E481" s="81"/>
      <c r="F481" s="78"/>
      <c r="G481" s="79"/>
    </row>
    <row r="482" spans="1:7" ht="15">
      <c r="A482" s="197"/>
      <c r="B482" s="32"/>
      <c r="C482" s="33"/>
      <c r="D482" s="77"/>
      <c r="E482" s="81"/>
      <c r="F482" s="78"/>
      <c r="G482" s="79"/>
    </row>
    <row r="483" spans="1:7" ht="15">
      <c r="A483" s="197"/>
      <c r="B483" s="32"/>
      <c r="C483" s="33"/>
      <c r="D483" s="77"/>
      <c r="E483" s="81"/>
      <c r="F483" s="78"/>
      <c r="G483" s="79"/>
    </row>
    <row r="484" spans="1:7" ht="15.75" thickBot="1">
      <c r="A484" s="198"/>
      <c r="B484" s="194"/>
      <c r="C484" s="194"/>
      <c r="D484" s="194"/>
      <c r="E484" s="194"/>
      <c r="F484" s="195"/>
      <c r="G484" s="80"/>
    </row>
    <row r="485" spans="1:7" ht="13.5" thickBot="1"/>
    <row r="486" spans="1:7" ht="15.75" thickBot="1">
      <c r="A486" s="196" t="s">
        <v>221</v>
      </c>
      <c r="B486" s="34"/>
      <c r="C486" s="199"/>
      <c r="D486" s="200"/>
      <c r="E486" s="200"/>
      <c r="F486" s="200"/>
      <c r="G486" s="201"/>
    </row>
    <row r="487" spans="1:7" ht="15.75" thickBot="1">
      <c r="A487" s="197"/>
      <c r="B487" s="35"/>
      <c r="C487" s="36"/>
      <c r="D487" s="75"/>
      <c r="E487" s="75"/>
      <c r="F487" s="44"/>
      <c r="G487" s="76"/>
    </row>
    <row r="488" spans="1:7" ht="15">
      <c r="A488" s="197"/>
      <c r="B488" s="32"/>
      <c r="C488" s="33"/>
      <c r="D488" s="77"/>
      <c r="E488" s="81"/>
      <c r="F488" s="78"/>
      <c r="G488" s="79"/>
    </row>
    <row r="489" spans="1:7" ht="15">
      <c r="A489" s="197"/>
      <c r="B489" s="32"/>
      <c r="C489" s="33"/>
      <c r="D489" s="77"/>
      <c r="E489" s="81"/>
      <c r="F489" s="78"/>
      <c r="G489" s="79"/>
    </row>
    <row r="490" spans="1:7" ht="15">
      <c r="A490" s="197"/>
      <c r="B490" s="32"/>
      <c r="C490" s="33"/>
      <c r="D490" s="77"/>
      <c r="E490" s="81"/>
      <c r="F490" s="78"/>
      <c r="G490" s="79"/>
    </row>
    <row r="491" spans="1:7" ht="15">
      <c r="A491" s="197"/>
      <c r="B491" s="32"/>
      <c r="C491" s="33"/>
      <c r="D491" s="77"/>
      <c r="E491" s="81"/>
      <c r="F491" s="78"/>
      <c r="G491" s="79"/>
    </row>
    <row r="492" spans="1:7" ht="15">
      <c r="A492" s="197"/>
      <c r="B492" s="32"/>
      <c r="C492" s="33"/>
      <c r="D492" s="77"/>
      <c r="E492" s="81"/>
      <c r="F492" s="78"/>
      <c r="G492" s="79"/>
    </row>
    <row r="493" spans="1:7" ht="15">
      <c r="A493" s="197"/>
      <c r="B493" s="32"/>
      <c r="C493" s="33"/>
      <c r="D493" s="77"/>
      <c r="E493" s="81"/>
      <c r="F493" s="78"/>
      <c r="G493" s="79"/>
    </row>
    <row r="494" spans="1:7" ht="15">
      <c r="A494" s="197"/>
      <c r="B494" s="32"/>
      <c r="C494" s="33"/>
      <c r="D494" s="77"/>
      <c r="E494" s="81"/>
      <c r="F494" s="78"/>
      <c r="G494" s="79"/>
    </row>
    <row r="495" spans="1:7" ht="15">
      <c r="A495" s="197"/>
      <c r="B495" s="32"/>
      <c r="C495" s="33"/>
      <c r="D495" s="77"/>
      <c r="E495" s="81"/>
      <c r="F495" s="78"/>
      <c r="G495" s="79"/>
    </row>
    <row r="496" spans="1:7" ht="15.75" thickBot="1">
      <c r="A496" s="198"/>
      <c r="B496" s="194"/>
      <c r="C496" s="194"/>
      <c r="D496" s="194"/>
      <c r="E496" s="194"/>
      <c r="F496" s="195"/>
      <c r="G496" s="80"/>
    </row>
    <row r="497" spans="1:7" ht="13.5" thickBot="1"/>
    <row r="498" spans="1:7" ht="15.75" thickBot="1">
      <c r="A498" s="196" t="s">
        <v>222</v>
      </c>
      <c r="B498" s="34"/>
      <c r="C498" s="199"/>
      <c r="D498" s="200"/>
      <c r="E498" s="200"/>
      <c r="F498" s="200"/>
      <c r="G498" s="201"/>
    </row>
    <row r="499" spans="1:7" ht="15.75" thickBot="1">
      <c r="A499" s="197"/>
      <c r="B499" s="35"/>
      <c r="C499" s="36"/>
      <c r="D499" s="75"/>
      <c r="E499" s="75"/>
      <c r="F499" s="44"/>
      <c r="G499" s="76"/>
    </row>
    <row r="500" spans="1:7" ht="15">
      <c r="A500" s="197"/>
      <c r="B500" s="32"/>
      <c r="C500" s="33"/>
      <c r="D500" s="77"/>
      <c r="E500" s="81"/>
      <c r="F500" s="78"/>
      <c r="G500" s="79"/>
    </row>
    <row r="501" spans="1:7" ht="15">
      <c r="A501" s="197"/>
      <c r="B501" s="32"/>
      <c r="C501" s="33"/>
      <c r="D501" s="77"/>
      <c r="E501" s="81"/>
      <c r="F501" s="78"/>
      <c r="G501" s="79"/>
    </row>
    <row r="502" spans="1:7" ht="15">
      <c r="A502" s="197"/>
      <c r="B502" s="32"/>
      <c r="C502" s="33"/>
      <c r="D502" s="77"/>
      <c r="E502" s="81"/>
      <c r="F502" s="78"/>
      <c r="G502" s="79"/>
    </row>
    <row r="503" spans="1:7" ht="15">
      <c r="A503" s="197"/>
      <c r="B503" s="32"/>
      <c r="C503" s="33"/>
      <c r="D503" s="77"/>
      <c r="E503" s="81"/>
      <c r="F503" s="78"/>
      <c r="G503" s="79"/>
    </row>
    <row r="504" spans="1:7" ht="15">
      <c r="A504" s="197"/>
      <c r="B504" s="32"/>
      <c r="C504" s="33"/>
      <c r="D504" s="77"/>
      <c r="E504" s="81"/>
      <c r="F504" s="78"/>
      <c r="G504" s="79"/>
    </row>
    <row r="505" spans="1:7" ht="15">
      <c r="A505" s="197"/>
      <c r="B505" s="32"/>
      <c r="C505" s="33"/>
      <c r="D505" s="77"/>
      <c r="E505" s="81"/>
      <c r="F505" s="78"/>
      <c r="G505" s="79"/>
    </row>
    <row r="506" spans="1:7" ht="15">
      <c r="A506" s="197"/>
      <c r="B506" s="32"/>
      <c r="C506" s="33"/>
      <c r="D506" s="77"/>
      <c r="E506" s="81"/>
      <c r="F506" s="78"/>
      <c r="G506" s="79"/>
    </row>
    <row r="507" spans="1:7" ht="15.75" thickBot="1">
      <c r="A507" s="198"/>
      <c r="B507" s="194"/>
      <c r="C507" s="194"/>
      <c r="D507" s="194"/>
      <c r="E507" s="194"/>
      <c r="F507" s="195"/>
      <c r="G507" s="80"/>
    </row>
    <row r="508" spans="1:7" ht="13.5" thickBot="1"/>
    <row r="509" spans="1:7" ht="15.75" thickBot="1">
      <c r="A509" s="196" t="s">
        <v>224</v>
      </c>
      <c r="B509" s="34"/>
      <c r="C509" s="199"/>
      <c r="D509" s="200"/>
      <c r="E509" s="200"/>
      <c r="F509" s="200"/>
      <c r="G509" s="201"/>
    </row>
    <row r="510" spans="1:7" ht="15.75" thickBot="1">
      <c r="A510" s="197"/>
      <c r="B510" s="35"/>
      <c r="C510" s="36"/>
      <c r="D510" s="75"/>
      <c r="E510" s="75"/>
      <c r="F510" s="44"/>
      <c r="G510" s="76"/>
    </row>
    <row r="511" spans="1:7" ht="15">
      <c r="A511" s="197"/>
      <c r="B511" s="32"/>
      <c r="C511" s="33"/>
      <c r="D511" s="77"/>
      <c r="E511" s="81"/>
      <c r="F511" s="78"/>
      <c r="G511" s="79"/>
    </row>
    <row r="512" spans="1:7" ht="15">
      <c r="A512" s="197"/>
      <c r="B512" s="32"/>
      <c r="C512" s="33"/>
      <c r="D512" s="77"/>
      <c r="E512" s="81"/>
      <c r="F512" s="78"/>
      <c r="G512" s="79"/>
    </row>
    <row r="513" spans="1:7" ht="15">
      <c r="A513" s="197"/>
      <c r="B513" s="32"/>
      <c r="C513" s="33"/>
      <c r="D513" s="77"/>
      <c r="E513" s="81"/>
      <c r="F513" s="78"/>
      <c r="G513" s="79"/>
    </row>
    <row r="514" spans="1:7" ht="15">
      <c r="A514" s="197"/>
      <c r="B514" s="32"/>
      <c r="C514" s="33"/>
      <c r="D514" s="77"/>
      <c r="E514" s="81"/>
      <c r="F514" s="78"/>
      <c r="G514" s="79"/>
    </row>
    <row r="515" spans="1:7" ht="15">
      <c r="A515" s="197"/>
      <c r="B515" s="32"/>
      <c r="C515" s="33"/>
      <c r="D515" s="77"/>
      <c r="E515" s="81"/>
      <c r="F515" s="78"/>
      <c r="G515" s="79"/>
    </row>
    <row r="516" spans="1:7" ht="15.75" thickBot="1">
      <c r="A516" s="198"/>
      <c r="B516" s="194"/>
      <c r="C516" s="194"/>
      <c r="D516" s="194"/>
      <c r="E516" s="194"/>
      <c r="F516" s="195"/>
      <c r="G516" s="80"/>
    </row>
    <row r="517" spans="1:7" ht="15.75" thickBot="1">
      <c r="B517" s="71"/>
      <c r="C517" s="71"/>
      <c r="D517" s="72"/>
      <c r="E517" s="71"/>
      <c r="F517" s="71"/>
      <c r="G517" s="71"/>
    </row>
    <row r="518" spans="1:7" ht="15.75" thickBot="1">
      <c r="A518" s="196" t="s">
        <v>226</v>
      </c>
      <c r="B518" s="34"/>
      <c r="C518" s="199"/>
      <c r="D518" s="200"/>
      <c r="E518" s="200"/>
      <c r="F518" s="200"/>
      <c r="G518" s="201"/>
    </row>
    <row r="519" spans="1:7" ht="15.75" thickBot="1">
      <c r="A519" s="197"/>
      <c r="B519" s="35"/>
      <c r="C519" s="36"/>
      <c r="D519" s="75"/>
      <c r="E519" s="75"/>
      <c r="F519" s="44"/>
      <c r="G519" s="76"/>
    </row>
    <row r="520" spans="1:7" ht="15">
      <c r="A520" s="197"/>
      <c r="B520" s="32"/>
      <c r="C520" s="33"/>
      <c r="D520" s="77"/>
      <c r="E520" s="81"/>
      <c r="F520" s="78"/>
      <c r="G520" s="79"/>
    </row>
    <row r="521" spans="1:7" ht="15">
      <c r="A521" s="197"/>
      <c r="B521" s="32"/>
      <c r="C521" s="33"/>
      <c r="D521" s="77"/>
      <c r="E521" s="81"/>
      <c r="F521" s="78"/>
      <c r="G521" s="79"/>
    </row>
    <row r="522" spans="1:7" ht="15">
      <c r="A522" s="197"/>
      <c r="B522" s="32"/>
      <c r="C522" s="33"/>
      <c r="D522" s="77"/>
      <c r="E522" s="81"/>
      <c r="F522" s="78"/>
      <c r="G522" s="79"/>
    </row>
    <row r="523" spans="1:7" ht="15">
      <c r="A523" s="197"/>
      <c r="B523" s="32"/>
      <c r="C523" s="33"/>
      <c r="D523" s="77"/>
      <c r="E523" s="81"/>
      <c r="F523" s="78"/>
      <c r="G523" s="79"/>
    </row>
    <row r="524" spans="1:7" ht="15.75" thickBot="1">
      <c r="A524" s="198"/>
      <c r="B524" s="194"/>
      <c r="C524" s="194"/>
      <c r="D524" s="194"/>
      <c r="E524" s="194"/>
      <c r="F524" s="195"/>
      <c r="G524" s="80"/>
    </row>
    <row r="525" spans="1:7" ht="13.5" thickBot="1"/>
    <row r="526" spans="1:7" ht="15" customHeight="1" thickBot="1">
      <c r="A526" s="215" t="s">
        <v>233</v>
      </c>
      <c r="B526" s="34"/>
      <c r="C526" s="199"/>
      <c r="D526" s="200"/>
      <c r="E526" s="200"/>
      <c r="F526" s="200"/>
      <c r="G526" s="201"/>
    </row>
    <row r="527" spans="1:7" ht="15.75" thickBot="1">
      <c r="A527" s="197"/>
      <c r="B527" s="35"/>
      <c r="C527" s="36"/>
      <c r="D527" s="75"/>
      <c r="E527" s="75"/>
      <c r="F527" s="44"/>
      <c r="G527" s="76"/>
    </row>
    <row r="528" spans="1:7" ht="15">
      <c r="A528" s="197"/>
      <c r="B528" s="32"/>
      <c r="C528" s="33"/>
      <c r="D528" s="77"/>
      <c r="E528" s="81"/>
      <c r="F528" s="78"/>
      <c r="G528" s="79"/>
    </row>
    <row r="529" spans="1:7" ht="15">
      <c r="A529" s="197"/>
      <c r="B529" s="32"/>
      <c r="C529" s="33"/>
      <c r="D529" s="77"/>
      <c r="E529" s="81"/>
      <c r="F529" s="78"/>
      <c r="G529" s="79"/>
    </row>
    <row r="530" spans="1:7" ht="15">
      <c r="A530" s="197"/>
      <c r="B530" s="32"/>
      <c r="C530" s="33"/>
      <c r="D530" s="77"/>
      <c r="E530" s="81"/>
      <c r="F530" s="78"/>
      <c r="G530" s="79"/>
    </row>
    <row r="531" spans="1:7" ht="15">
      <c r="A531" s="197"/>
      <c r="B531" s="32"/>
      <c r="C531" s="33"/>
      <c r="D531" s="77"/>
      <c r="E531" s="81"/>
      <c r="F531" s="78"/>
      <c r="G531" s="79"/>
    </row>
    <row r="532" spans="1:7" ht="15">
      <c r="A532" s="197"/>
      <c r="B532" s="32"/>
      <c r="C532" s="33"/>
      <c r="D532" s="77"/>
      <c r="E532" s="81"/>
      <c r="F532" s="78"/>
      <c r="G532" s="79"/>
    </row>
    <row r="533" spans="1:7" ht="15" customHeight="1" thickBot="1">
      <c r="A533" s="198"/>
      <c r="B533" s="194"/>
      <c r="C533" s="194"/>
      <c r="D533" s="194"/>
      <c r="E533" s="194"/>
      <c r="F533" s="195"/>
      <c r="G533" s="80"/>
    </row>
  </sheetData>
  <mergeCells count="143">
    <mergeCell ref="A526:A533"/>
    <mergeCell ref="C526:G526"/>
    <mergeCell ref="B533:F533"/>
    <mergeCell ref="A402:A411"/>
    <mergeCell ref="C402:G402"/>
    <mergeCell ref="B411:F411"/>
    <mergeCell ref="A413:A420"/>
    <mergeCell ref="C413:G413"/>
    <mergeCell ref="B420:F420"/>
    <mergeCell ref="C446:G446"/>
    <mergeCell ref="A467:A474"/>
    <mergeCell ref="C518:G518"/>
    <mergeCell ref="B524:F524"/>
    <mergeCell ref="A518:A524"/>
    <mergeCell ref="C498:G498"/>
    <mergeCell ref="B507:F507"/>
    <mergeCell ref="A498:A507"/>
    <mergeCell ref="C509:G509"/>
    <mergeCell ref="B516:F516"/>
    <mergeCell ref="A509:A516"/>
    <mergeCell ref="C476:G476"/>
    <mergeCell ref="B484:F484"/>
    <mergeCell ref="A476:A484"/>
    <mergeCell ref="C486:G486"/>
    <mergeCell ref="A1:G1"/>
    <mergeCell ref="A2:G2"/>
    <mergeCell ref="A3:G3"/>
    <mergeCell ref="A4:G4"/>
    <mergeCell ref="C6:G6"/>
    <mergeCell ref="B9:F9"/>
    <mergeCell ref="A16:A25"/>
    <mergeCell ref="A6:A9"/>
    <mergeCell ref="B25:F25"/>
    <mergeCell ref="C16:G16"/>
    <mergeCell ref="C11:G11"/>
    <mergeCell ref="B14:F14"/>
    <mergeCell ref="A11:A14"/>
    <mergeCell ref="A5:G5"/>
    <mergeCell ref="C62:G62"/>
    <mergeCell ref="B100:F100"/>
    <mergeCell ref="A62:A100"/>
    <mergeCell ref="C102:G102"/>
    <mergeCell ref="B117:F117"/>
    <mergeCell ref="A102:A117"/>
    <mergeCell ref="C27:G27"/>
    <mergeCell ref="B60:F60"/>
    <mergeCell ref="A27:A60"/>
    <mergeCell ref="C149:G149"/>
    <mergeCell ref="B157:F157"/>
    <mergeCell ref="C158:G158"/>
    <mergeCell ref="B164:F164"/>
    <mergeCell ref="B165:F165"/>
    <mergeCell ref="A137:A165"/>
    <mergeCell ref="C119:G119"/>
    <mergeCell ref="B135:F135"/>
    <mergeCell ref="A119:A135"/>
    <mergeCell ref="C137:G137"/>
    <mergeCell ref="C139:G139"/>
    <mergeCell ref="B148:F148"/>
    <mergeCell ref="C167:G167"/>
    <mergeCell ref="B174:F174"/>
    <mergeCell ref="A167:A174"/>
    <mergeCell ref="C176:G176"/>
    <mergeCell ref="B183:F183"/>
    <mergeCell ref="A176:A183"/>
    <mergeCell ref="A216:A230"/>
    <mergeCell ref="C216:G216"/>
    <mergeCell ref="B230:F230"/>
    <mergeCell ref="C185:G185"/>
    <mergeCell ref="B198:F198"/>
    <mergeCell ref="A185:A198"/>
    <mergeCell ref="C232:G232"/>
    <mergeCell ref="B250:F250"/>
    <mergeCell ref="A232:A250"/>
    <mergeCell ref="A200:A214"/>
    <mergeCell ref="C200:G200"/>
    <mergeCell ref="B214:F214"/>
    <mergeCell ref="C272:G272"/>
    <mergeCell ref="B278:F278"/>
    <mergeCell ref="A272:A278"/>
    <mergeCell ref="C280:G280"/>
    <mergeCell ref="B288:F288"/>
    <mergeCell ref="A280:A288"/>
    <mergeCell ref="C252:G252"/>
    <mergeCell ref="B270:F270"/>
    <mergeCell ref="A252:A270"/>
    <mergeCell ref="C303:G303"/>
    <mergeCell ref="B314:F314"/>
    <mergeCell ref="A303:A314"/>
    <mergeCell ref="C316:G316"/>
    <mergeCell ref="B323:F323"/>
    <mergeCell ref="A316:A323"/>
    <mergeCell ref="C290:G290"/>
    <mergeCell ref="B295:F295"/>
    <mergeCell ref="A290:A295"/>
    <mergeCell ref="C297:G297"/>
    <mergeCell ref="B301:F301"/>
    <mergeCell ref="A297:A301"/>
    <mergeCell ref="C347:G347"/>
    <mergeCell ref="B355:F355"/>
    <mergeCell ref="A347:A355"/>
    <mergeCell ref="C357:G357"/>
    <mergeCell ref="B367:F367"/>
    <mergeCell ref="A357:A367"/>
    <mergeCell ref="C325:G325"/>
    <mergeCell ref="B340:F340"/>
    <mergeCell ref="A325:A340"/>
    <mergeCell ref="C342:G342"/>
    <mergeCell ref="B345:F345"/>
    <mergeCell ref="A342:A345"/>
    <mergeCell ref="C397:G397"/>
    <mergeCell ref="B400:F400"/>
    <mergeCell ref="A397:A400"/>
    <mergeCell ref="C369:G369"/>
    <mergeCell ref="B376:F376"/>
    <mergeCell ref="A369:A376"/>
    <mergeCell ref="C378:G378"/>
    <mergeCell ref="B383:F383"/>
    <mergeCell ref="A378:A383"/>
    <mergeCell ref="B496:F496"/>
    <mergeCell ref="A486:A496"/>
    <mergeCell ref="C454:G454"/>
    <mergeCell ref="B465:F465"/>
    <mergeCell ref="A454:A465"/>
    <mergeCell ref="C467:G467"/>
    <mergeCell ref="B474:F474"/>
    <mergeCell ref="C385:G385"/>
    <mergeCell ref="B389:F389"/>
    <mergeCell ref="A385:A389"/>
    <mergeCell ref="A391:A395"/>
    <mergeCell ref="C391:G391"/>
    <mergeCell ref="B395:F395"/>
    <mergeCell ref="A446:A452"/>
    <mergeCell ref="B452:F452"/>
    <mergeCell ref="A439:A444"/>
    <mergeCell ref="C439:G439"/>
    <mergeCell ref="B444:F444"/>
    <mergeCell ref="A422:A427"/>
    <mergeCell ref="C422:G422"/>
    <mergeCell ref="B427:F427"/>
    <mergeCell ref="A429:A437"/>
    <mergeCell ref="C429:G429"/>
    <mergeCell ref="B437:F437"/>
  </mergeCells>
  <pageMargins left="0.51181102362204722" right="0.51181102362204722" top="0.78740157480314965" bottom="0.78740157480314965" header="0.31496062992125984" footer="0.31496062992125984"/>
  <pageSetup paperSize="9" scale="53" orientation="portrait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ORÇAMENTO</vt:lpstr>
      <vt:lpstr>AC</vt:lpstr>
      <vt:lpstr>CRONOGRAMA</vt:lpstr>
      <vt:lpstr>COMPOSIÇÕES</vt:lpstr>
      <vt:lpstr>ORÇAMENTO!Area_de_impressao</vt:lpstr>
      <vt:lpstr>COMPOSIÇÕES!Titulos_de_impressao</vt:lpstr>
      <vt:lpstr>ORÇAMENTO!Titulos_de_impressao</vt:lpstr>
    </vt:vector>
  </TitlesOfParts>
  <Company>ufvjm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 </cp:lastModifiedBy>
  <cp:lastPrinted>2011-10-05T17:46:20Z</cp:lastPrinted>
  <dcterms:created xsi:type="dcterms:W3CDTF">2009-05-25T20:48:49Z</dcterms:created>
  <dcterms:modified xsi:type="dcterms:W3CDTF">2011-11-01T19:30:19Z</dcterms:modified>
</cp:coreProperties>
</file>