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14235" windowHeight="6915" activeTab="2"/>
  </bookViews>
  <sheets>
    <sheet name="PLANILHA DE ORÇAMENTO" sheetId="1" r:id="rId1"/>
    <sheet name="COMPOSIÇÃO DE CUSTO" sheetId="2" r:id="rId2"/>
    <sheet name="CRONO" sheetId="5" r:id="rId3"/>
  </sheets>
  <definedNames>
    <definedName name="_xlnm.Print_Area" localSheetId="1">'COMPOSIÇÃO DE CUSTO'!$A$1:$G$154</definedName>
    <definedName name="_xlnm.Print_Area" localSheetId="2">CRONO!$A$1:$AB$15</definedName>
    <definedName name="_xlnm.Print_Area" localSheetId="0">'PLANILHA DE ORÇAMENTO'!$A$1:$G$32</definedName>
  </definedNames>
  <calcPr calcId="125725"/>
</workbook>
</file>

<file path=xl/calcChain.xml><?xml version="1.0" encoding="utf-8"?>
<calcChain xmlns="http://schemas.openxmlformats.org/spreadsheetml/2006/main">
  <c r="G13" i="1"/>
  <c r="H13"/>
  <c r="H9"/>
  <c r="G18"/>
  <c r="E16"/>
  <c r="G16" s="1"/>
  <c r="E15"/>
  <c r="G17"/>
  <c r="E10"/>
  <c r="G12"/>
  <c r="G11"/>
  <c r="G14" l="1"/>
  <c r="B6" i="5" l="1"/>
  <c r="B5"/>
  <c r="B4"/>
  <c r="G10" i="1" l="1"/>
  <c r="G9"/>
  <c r="G4"/>
  <c r="G15" l="1"/>
  <c r="E11" i="2" l="1"/>
  <c r="E10"/>
  <c r="G27" l="1"/>
  <c r="G5" i="1" l="1"/>
  <c r="G6" s="1"/>
  <c r="G8" l="1"/>
  <c r="G19" l="1"/>
  <c r="P8" i="5" l="1"/>
  <c r="E21" i="1"/>
  <c r="G21" s="1"/>
  <c r="G22" s="1"/>
  <c r="D6" i="5" s="1"/>
  <c r="AB6" s="1"/>
  <c r="V8" l="1"/>
  <c r="R8"/>
  <c r="L8"/>
  <c r="Z8"/>
  <c r="T8"/>
  <c r="H8"/>
  <c r="X8"/>
  <c r="AB8"/>
  <c r="J8"/>
  <c r="N8"/>
  <c r="G23" i="1"/>
  <c r="G24" s="1"/>
  <c r="F6" i="5"/>
  <c r="D8"/>
  <c r="C6" s="1"/>
  <c r="F8" l="1"/>
  <c r="F11" s="1"/>
  <c r="H11" s="1"/>
  <c r="J11" s="1"/>
  <c r="L11" s="1"/>
  <c r="N11" s="1"/>
  <c r="P11" s="1"/>
  <c r="R11" s="1"/>
  <c r="T11" s="1"/>
  <c r="V11" s="1"/>
  <c r="X11" s="1"/>
  <c r="Z11" s="1"/>
  <c r="AB11" s="1"/>
  <c r="P9"/>
  <c r="G25" i="1"/>
  <c r="X9" i="5"/>
  <c r="V9"/>
  <c r="H9"/>
  <c r="T9"/>
  <c r="L9"/>
  <c r="N9"/>
  <c r="J9"/>
  <c r="R9"/>
  <c r="Z9"/>
  <c r="AB9"/>
  <c r="F9" l="1"/>
  <c r="F12" s="1"/>
  <c r="H12" s="1"/>
  <c r="J12" s="1"/>
  <c r="L12" s="1"/>
  <c r="N12" s="1"/>
  <c r="P12" s="1"/>
  <c r="R12" s="1"/>
  <c r="T12" s="1"/>
  <c r="V12" s="1"/>
  <c r="X12" s="1"/>
  <c r="Z12" s="1"/>
  <c r="AB12" s="1"/>
  <c r="D9"/>
</calcChain>
</file>

<file path=xl/sharedStrings.xml><?xml version="1.0" encoding="utf-8"?>
<sst xmlns="http://schemas.openxmlformats.org/spreadsheetml/2006/main" count="199" uniqueCount="140">
  <si>
    <t>ITEM</t>
  </si>
  <si>
    <t>DESCRIÇÃO</t>
  </si>
  <si>
    <t>VALOR UNITÁRIO</t>
  </si>
  <si>
    <t>VALOR TOTAL</t>
  </si>
  <si>
    <t>UNID.</t>
  </si>
  <si>
    <t>QUANT.</t>
  </si>
  <si>
    <t>ENCARREGADO DE OBRA</t>
  </si>
  <si>
    <t>Mês</t>
  </si>
  <si>
    <t>APONTADOR</t>
  </si>
  <si>
    <t>TÉCNICO DE SEGURANÇA DO TRABALHO</t>
  </si>
  <si>
    <t>PCMAT</t>
  </si>
  <si>
    <t>Und</t>
  </si>
  <si>
    <t>PCMSO</t>
  </si>
  <si>
    <t>CESTA BÁSICA</t>
  </si>
  <si>
    <t>und</t>
  </si>
  <si>
    <t>TRANSPORTE PESSOAL - VALE TRANSPORTE</t>
  </si>
  <si>
    <t>AQUECEDOR DE MARMITA</t>
  </si>
  <si>
    <t>EXAME ADMISSIONAL/DEMISSIONAL</t>
  </si>
  <si>
    <t>BOTINA SOLADO INJETADO DE AMARRAR PVC - PAR</t>
  </si>
  <si>
    <t>CAPACETE UNIVERSO</t>
  </si>
  <si>
    <t>CARNEIRA MÓVEL</t>
  </si>
  <si>
    <t>UNIFORME</t>
  </si>
  <si>
    <t>UN</t>
  </si>
  <si>
    <t>SETOP -ADM-APO-005</t>
  </si>
  <si>
    <t>SETOP -ADM-ENG-010</t>
  </si>
  <si>
    <t>SETOP -ADM-TEC-010</t>
  </si>
  <si>
    <t>SETOP -MST-PCM-005</t>
  </si>
  <si>
    <t>SETOP -MST-PCM-006</t>
  </si>
  <si>
    <t>SETOP -DES-CES-005</t>
  </si>
  <si>
    <t>SETOP -DES-TRA-005</t>
  </si>
  <si>
    <t>SETOP -CON-ESC-015</t>
  </si>
  <si>
    <t>SETOP -CON-LIM-015</t>
  </si>
  <si>
    <t>SETOP -MST-AQU-005</t>
  </si>
  <si>
    <t>SETOP -MST-EXA-005</t>
  </si>
  <si>
    <t>SETOP -EPI-BOT-005</t>
  </si>
  <si>
    <t>SETOP -EPI-CAP-025</t>
  </si>
  <si>
    <t>SETOP -EPI-CAP-040</t>
  </si>
  <si>
    <t>SETOP -EPI-UNI-005</t>
  </si>
  <si>
    <t>VALOR TOTAL DO ITEM</t>
  </si>
  <si>
    <t>%</t>
  </si>
  <si>
    <t>INSTALAÇÕES INICIAIS</t>
  </si>
  <si>
    <t>BARRACAO DE OBRA EM TABUAS DE MADEIRA COM BANHEIRO, COBERTURA EM FIBROCIMENTO 4 MM, INCLUSO INSTALACOES HIDRO - SANITARIAS E ELETRICAS</t>
  </si>
  <si>
    <t>SINAPI - 74242/001 - C</t>
  </si>
  <si>
    <t>KG</t>
  </si>
  <si>
    <t>ITEM 1 - SUB TOTAL</t>
  </si>
  <si>
    <t>ITEM 2 - SUB TOTAL</t>
  </si>
  <si>
    <t>PESQ. MERC.</t>
  </si>
  <si>
    <t xml:space="preserve">MOBILIZAÇÃO E DESMOBILIZAÇÃO DE OBRA </t>
  </si>
  <si>
    <t>TOTAL SEM BDI</t>
  </si>
  <si>
    <t>TOTAL GERAL (COM BDI)</t>
  </si>
  <si>
    <t>VALOR</t>
  </si>
  <si>
    <t>(R$) SIMPLES</t>
  </si>
  <si>
    <t>(%) SIMPLES</t>
  </si>
  <si>
    <t>(R$) ACUMULADO</t>
  </si>
  <si>
    <t>(%) ACUMULADO</t>
  </si>
  <si>
    <t>EXECUÇÃO DE CERCAMENTO</t>
  </si>
  <si>
    <t>M2</t>
  </si>
  <si>
    <t>02.01</t>
  </si>
  <si>
    <t>01.02</t>
  </si>
  <si>
    <t>01.01</t>
  </si>
  <si>
    <t>02.02</t>
  </si>
  <si>
    <t>03.01</t>
  </si>
  <si>
    <t>SETOP-MG - MOB-DES-030</t>
  </si>
  <si>
    <t>ADMINISTRAÇÃO LOCAL (CONFORME PLANILHA DEMONSTRATIVA EM ANEXO)</t>
  </si>
  <si>
    <t>OBRAS ATÉ O VALOR DE 1.000.000,01 A 3.000.000,00 (PARA OBRAS EXECUTADAS EM CENTROS URBANOS OU PRÓXIMAS DE  CENTROS URBANOS)</t>
  </si>
  <si>
    <t>CODIGO</t>
  </si>
  <si>
    <t>01.00</t>
  </si>
  <si>
    <t>02.00</t>
  </si>
  <si>
    <t>03.00</t>
  </si>
  <si>
    <t>ADM-001</t>
  </si>
  <si>
    <t>ADMINISTRAÇÃO LOCAL -  CONF. DEMOSTRATIVO EM ANEXO</t>
  </si>
  <si>
    <t>SETOP -ADM-ENC-005</t>
  </si>
  <si>
    <t>ENGENHEIRO DE OBRAS PLENO - ENG CIVIL</t>
  </si>
  <si>
    <t>SETOP -CON-AGU-015</t>
  </si>
  <si>
    <t>CONSUMO DE ÁGUA - OBRAS COM VALOR ACIMA DE 3.000.000,01</t>
  </si>
  <si>
    <t>SETOP -CON-ELE-015</t>
  </si>
  <si>
    <t>CONSUMO DE ENERGIA - OBRAS COM VALOR ACIMA DE 3.000.000,01</t>
  </si>
  <si>
    <t>MATERIAL DE ESCRITORIO - OBRAS COM VALOR ACIMA D E 3.000.000,01</t>
  </si>
  <si>
    <t>MATERIAL DELIMPEZA - OBRAS COM VALOR ACIMA DE 3.000.000,01</t>
  </si>
  <si>
    <t>SETOP -EPI-CIN-005</t>
  </si>
  <si>
    <t>CINTO DE SEGURANÇA TIPO PÁRA-QUEDISTA</t>
  </si>
  <si>
    <t>SETOP -EPI-LUV-015</t>
  </si>
  <si>
    <t>LUVA DE RASPA CANO CURTO - PAR</t>
  </si>
  <si>
    <t>SETOP -FER-CAR-015</t>
  </si>
  <si>
    <t>CARRINHOS CAPACIDADE DE 80 L COM RODA DE PNEU REFORÇADO</t>
  </si>
  <si>
    <t>SETOP -FER-DIS-005</t>
  </si>
  <si>
    <t>DISCO PARA MAKITA</t>
  </si>
  <si>
    <t>SETOP -FER-DIS-015</t>
  </si>
  <si>
    <t>DISCO PARA SERRA CIRCULAR</t>
  </si>
  <si>
    <t>SINAPI - 74164/003</t>
  </si>
  <si>
    <t>EXECUÇÃO DE BALDRAME EM CONCRETO CICLOPICO 1:3 C/ 30% PEDRA-DE-MÃO CAVAS ATÉ 80CM DE LARGURA, INCLUSIVE ESCAVAÇÃO, EXCLUSIVE FORMAS</t>
  </si>
  <si>
    <t>SINAPI - 74074/002</t>
  </si>
  <si>
    <t>FORMA PINHO 3A P/CONCRETO EM FUNDAÇÃO REAPROV 3 VEZES - CORTE/MONTAGEM /ESCORAMENTO/DESFORMA, NÃO INCLUÍDO DEMOLDANTE</t>
  </si>
  <si>
    <t>m²</t>
  </si>
  <si>
    <t>02.03</t>
  </si>
  <si>
    <t>SINAPI - 74115/001</t>
  </si>
  <si>
    <t>EXECUÇÃO DE LASTRO EM CONCRETO (1:2,5:6), PREPARO MANUAL</t>
  </si>
  <si>
    <t>m³</t>
  </si>
  <si>
    <t>02.04</t>
  </si>
  <si>
    <t>02.06</t>
  </si>
  <si>
    <t xml:space="preserve">SINAPI - 74023/005 </t>
  </si>
  <si>
    <t>02.05</t>
  </si>
  <si>
    <t xml:space="preserve">TRANSPORTE HORIZONTAL DE MATERIAIS DIVERSOS A 100M   </t>
  </si>
  <si>
    <t>ITEM 3 - SUB TOTAL</t>
  </si>
  <si>
    <t>ADM - 001</t>
  </si>
  <si>
    <t>SINAPI - 74140/003</t>
  </si>
  <si>
    <t>CARGA, TRANSPORTE E DESCARGA MECANICA ATÉ 10,0 KM</t>
  </si>
  <si>
    <t>1 MÊS</t>
  </si>
  <si>
    <t>2 MÊS</t>
  </si>
  <si>
    <t xml:space="preserve">3 MÊS </t>
  </si>
  <si>
    <t>4 MÊS</t>
  </si>
  <si>
    <t>5 MÊS</t>
  </si>
  <si>
    <t>6 MÊS</t>
  </si>
  <si>
    <t>7 MÊS</t>
  </si>
  <si>
    <t>8 MÊS</t>
  </si>
  <si>
    <t>9 MÊS</t>
  </si>
  <si>
    <t>10 MÊS</t>
  </si>
  <si>
    <t>11 MÊS</t>
  </si>
  <si>
    <t>12 MÊS</t>
  </si>
  <si>
    <t>CERCA COM MOURÕES DE CONCRETO PRÉ-FABRICADO SEÇÃO V COM 3 METROS DE ALTURA MAIS 0,5M CRAVADO FORNECIMENTO E INSTALAÇÃO</t>
  </si>
  <si>
    <t>73942/001</t>
  </si>
  <si>
    <t>CONCRETO ESTRUTURAL FCK=15MPA, VIRADO EM BETONEIRA, NA OBRA, INCLUSIVE APLICAÇÃO E ADENSAMENTO. (CONFORME NBR 6118, PERMITIDO APENAS PARA FUNDAÇÕES)</t>
  </si>
  <si>
    <t>02.07</t>
  </si>
  <si>
    <t>02.08</t>
  </si>
  <si>
    <t>ANCORAGEM DE BALDRAME EM ROCHA, INCLUSIVE LIMPEZA DE SUBSTRATO, ABERTURA DE FURO, GRAUTEAMENTO E ANCORAGEM</t>
  </si>
  <si>
    <t>m</t>
  </si>
  <si>
    <t>ARMAÇÃO DE AÇO CA-60 DIAM.7,0 À 8,0MM - FORNECIMENTO / CORTE (C/ PERDA DE 10%) / DOBRA / COLOCAÇÃO)</t>
  </si>
  <si>
    <t>02.09</t>
  </si>
  <si>
    <t>02.10</t>
  </si>
  <si>
    <t>SETOP-DEM-CER-005</t>
  </si>
  <si>
    <t>REMOÇÃO DE CERCA</t>
  </si>
  <si>
    <t>SINAPI -72897 e 72900</t>
  </si>
  <si>
    <t>CARGA MANUAL DE ENTULHO EM CAMINHAO BASCULANTE 6 M3, INCLUSIVE TRANSPORTE DE MATERIAL-BOTA-FORA, DMT 10 KM</t>
  </si>
  <si>
    <t>02.11</t>
  </si>
  <si>
    <t>TOTAL (com BDI)</t>
  </si>
  <si>
    <t>BDI (______%)</t>
  </si>
  <si>
    <t xml:space="preserve">ANEXO XI - MODELO ORÇAMENTO SINTÉTICO (PROPOSA DE PREÇOS)
CERCAMENTO DA CAMPUS JK
CAMPUS PRESIDENTE JUSCELINO KUBITSCHEK - DIAMANTINA - MG
 </t>
  </si>
  <si>
    <t xml:space="preserve">ANEXO XII - MODELO COMPOSIÇÃO CUSTOS UNITÁRIOS (PLANILHA ANALÍTICA - DEMONSTRAÇÃO PROPOSTA DE PREÇOS)
CERCAMENTO DA CAMPUS JK
CAMPUS PRESIDENTE JUSCELINO KUBITSCHEK - DIAMANTINA - MG
</t>
  </si>
  <si>
    <t xml:space="preserve">ADMINISTRAÇÃO LOCAL </t>
  </si>
  <si>
    <t xml:space="preserve">
CERCAMENTO DO CAMPUS JK
CAMPUS PRESIDENTE JUSCELINO KUBITSCHEK - DIAMANTINA - MG
CRONOGRAMA FISICO FINANCEIRO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</si>
</sst>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164" formatCode="_-* #,##0.00_-;\-* #,##0.00_-;_-* &quot;-&quot;??_-;_-@_-"/>
    <numFmt numFmtId="165" formatCode="_-* #,##0.0000000_-;\-* #,##0.0000000_-;_-* &quot;-&quot;??_-;_-@_-"/>
    <numFmt numFmtId="166" formatCode="_-* #,##0.00_-;\-* #,##0.00_-;_-* \-??_-;_-@_-"/>
    <numFmt numFmtId="167" formatCode="_-* #,##0.0000000_-;\-* #,##0.0000000_-;_-* \-??_-;_-@_-"/>
  </numFmts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b/>
      <sz val="11"/>
      <name val="Calibri"/>
      <family val="2"/>
      <scheme val="minor"/>
    </font>
    <font>
      <sz val="10"/>
      <name val="Arial"/>
      <family val="2"/>
    </font>
    <font>
      <b/>
      <i/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</font>
    <font>
      <b/>
      <sz val="11"/>
      <name val="Calibri"/>
      <family val="2"/>
      <charset val="1"/>
    </font>
    <font>
      <sz val="11"/>
      <color indexed="8"/>
      <name val="Calibri"/>
      <family val="2"/>
      <charset val="1"/>
    </font>
    <font>
      <sz val="11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22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9">
    <xf numFmtId="0" fontId="0" fillId="0" borderId="0"/>
    <xf numFmtId="9" fontId="2" fillId="0" borderId="0" applyFont="0" applyFill="0" applyBorder="0" applyAlignment="0" applyProtection="0"/>
    <xf numFmtId="0" fontId="3" fillId="0" borderId="0"/>
    <xf numFmtId="164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166" fontId="5" fillId="0" borderId="0" applyFill="0" applyBorder="0" applyAlignment="0" applyProtection="0"/>
  </cellStyleXfs>
  <cellXfs count="284"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 applyProtection="1">
      <alignment horizontal="left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10" fontId="4" fillId="0" borderId="1" xfId="1" applyNumberFormat="1" applyFont="1" applyFill="1" applyBorder="1" applyAlignment="1">
      <alignment vertical="center" wrapText="1"/>
    </xf>
    <xf numFmtId="1" fontId="4" fillId="0" borderId="6" xfId="0" applyNumberFormat="1" applyFont="1" applyFill="1" applyBorder="1" applyAlignment="1" applyProtection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43" fontId="0" fillId="0" borderId="0" xfId="0" applyNumberFormat="1"/>
    <xf numFmtId="0" fontId="4" fillId="2" borderId="1" xfId="2" applyNumberFormat="1" applyFont="1" applyFill="1" applyBorder="1" applyAlignment="1" applyProtection="1">
      <alignment horizontal="center" vertical="center" wrapText="1" shrinkToFit="1"/>
    </xf>
    <xf numFmtId="164" fontId="7" fillId="2" borderId="1" xfId="3" applyNumberFormat="1" applyFont="1" applyFill="1" applyBorder="1" applyAlignment="1" applyProtection="1">
      <alignment horizontal="center" vertical="center" wrapText="1"/>
    </xf>
    <xf numFmtId="164" fontId="7" fillId="2" borderId="1" xfId="3" applyNumberFormat="1" applyFont="1" applyFill="1" applyBorder="1" applyAlignment="1" applyProtection="1">
      <alignment horizontal="left" vertical="center" wrapText="1"/>
    </xf>
    <xf numFmtId="164" fontId="7" fillId="2" borderId="1" xfId="3" applyNumberFormat="1" applyFont="1" applyFill="1" applyBorder="1" applyAlignment="1" applyProtection="1">
      <alignment horizontal="center" wrapText="1"/>
    </xf>
    <xf numFmtId="0" fontId="7" fillId="3" borderId="0" xfId="3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2" borderId="0" xfId="0" applyFill="1"/>
    <xf numFmtId="49" fontId="7" fillId="2" borderId="1" xfId="3" applyNumberFormat="1" applyFont="1" applyFill="1" applyBorder="1" applyAlignment="1">
      <alignment horizontal="center" vertical="center" wrapText="1"/>
    </xf>
    <xf numFmtId="43" fontId="4" fillId="0" borderId="1" xfId="4" applyFont="1" applyFill="1" applyBorder="1" applyAlignment="1">
      <alignment horizontal="center" vertical="center" wrapText="1"/>
    </xf>
    <xf numFmtId="43" fontId="4" fillId="0" borderId="2" xfId="4" applyFont="1" applyFill="1" applyBorder="1" applyAlignment="1">
      <alignment horizontal="center" vertical="center" wrapText="1"/>
    </xf>
    <xf numFmtId="43" fontId="7" fillId="2" borderId="1" xfId="4" applyFont="1" applyFill="1" applyBorder="1" applyAlignment="1">
      <alignment horizontal="center" vertical="center" wrapText="1"/>
    </xf>
    <xf numFmtId="43" fontId="4" fillId="0" borderId="1" xfId="4" applyFont="1" applyFill="1" applyBorder="1" applyAlignment="1">
      <alignment vertical="center" wrapText="1"/>
    </xf>
    <xf numFmtId="43" fontId="1" fillId="2" borderId="1" xfId="4" applyFont="1" applyFill="1" applyBorder="1"/>
    <xf numFmtId="43" fontId="0" fillId="0" borderId="1" xfId="4" applyFont="1" applyBorder="1"/>
    <xf numFmtId="43" fontId="1" fillId="0" borderId="1" xfId="4" applyFont="1" applyBorder="1"/>
    <xf numFmtId="43" fontId="0" fillId="0" borderId="0" xfId="4" applyFont="1"/>
    <xf numFmtId="43" fontId="7" fillId="2" borderId="1" xfId="4" applyFont="1" applyFill="1" applyBorder="1" applyAlignment="1" applyProtection="1">
      <alignment horizontal="center" vertical="center" wrapText="1"/>
    </xf>
    <xf numFmtId="1" fontId="10" fillId="2" borderId="1" xfId="0" applyNumberFormat="1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3" fontId="10" fillId="2" borderId="1" xfId="4" applyFont="1" applyFill="1" applyBorder="1" applyAlignment="1" applyProtection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2" applyNumberFormat="1" applyFont="1" applyFill="1" applyBorder="1" applyAlignment="1" applyProtection="1">
      <alignment horizontal="center" vertical="center" shrinkToFit="1"/>
    </xf>
    <xf numFmtId="0" fontId="0" fillId="0" borderId="0" xfId="0" applyAlignment="1">
      <alignment horizontal="center" vertical="center"/>
    </xf>
    <xf numFmtId="49" fontId="7" fillId="2" borderId="1" xfId="0" applyNumberFormat="1" applyFont="1" applyFill="1" applyBorder="1" applyAlignment="1" applyProtection="1">
      <alignment horizontal="center" vertical="center" wrapText="1"/>
    </xf>
    <xf numFmtId="49" fontId="4" fillId="0" borderId="1" xfId="3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/>
    <xf numFmtId="4" fontId="2" fillId="0" borderId="1" xfId="0" applyNumberFormat="1" applyFont="1" applyBorder="1" applyAlignment="1">
      <alignment vertical="center"/>
    </xf>
    <xf numFmtId="4" fontId="2" fillId="0" borderId="0" xfId="0" applyNumberFormat="1" applyFont="1" applyAlignment="1"/>
    <xf numFmtId="4" fontId="2" fillId="0" borderId="1" xfId="0" applyNumberFormat="1" applyFont="1" applyFill="1" applyBorder="1" applyAlignment="1">
      <alignment vertical="center"/>
    </xf>
    <xf numFmtId="0" fontId="2" fillId="2" borderId="0" xfId="0" applyFont="1" applyFill="1"/>
    <xf numFmtId="0" fontId="2" fillId="0" borderId="11" xfId="0" applyFont="1" applyBorder="1" applyAlignment="1">
      <alignment horizontal="right"/>
    </xf>
    <xf numFmtId="0" fontId="4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vertical="center" wrapText="1"/>
    </xf>
    <xf numFmtId="165" fontId="6" fillId="0" borderId="1" xfId="3" applyNumberFormat="1" applyFont="1" applyFill="1" applyBorder="1" applyAlignment="1" applyProtection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164" fontId="2" fillId="0" borderId="1" xfId="3" applyFont="1" applyBorder="1" applyAlignment="1">
      <alignment horizontal="right" vertical="center"/>
    </xf>
    <xf numFmtId="164" fontId="2" fillId="0" borderId="1" xfId="3" applyFont="1" applyFill="1" applyBorder="1" applyAlignment="1">
      <alignment horizontal="right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164" fontId="2" fillId="3" borderId="1" xfId="3" applyFont="1" applyFill="1" applyBorder="1" applyAlignment="1">
      <alignment horizontal="right" vertical="center"/>
    </xf>
    <xf numFmtId="164" fontId="7" fillId="2" borderId="1" xfId="3" applyNumberFormat="1" applyFont="1" applyFill="1" applyBorder="1" applyAlignment="1" applyProtection="1">
      <alignment horizontal="left" vertical="center"/>
    </xf>
    <xf numFmtId="164" fontId="7" fillId="2" borderId="1" xfId="3" applyNumberFormat="1" applyFont="1" applyFill="1" applyBorder="1" applyAlignment="1" applyProtection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164" fontId="4" fillId="0" borderId="0" xfId="3" applyNumberFormat="1" applyFont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1" xfId="0" applyNumberFormat="1" applyFont="1" applyBorder="1" applyAlignment="1">
      <alignment horizontal="center" vertical="center"/>
    </xf>
    <xf numFmtId="165" fontId="2" fillId="0" borderId="1" xfId="3" applyNumberFormat="1" applyFont="1" applyBorder="1"/>
    <xf numFmtId="0" fontId="4" fillId="0" borderId="0" xfId="0" applyFont="1"/>
    <xf numFmtId="0" fontId="0" fillId="0" borderId="1" xfId="0" applyBorder="1" applyAlignment="1">
      <alignment vertical="center" wrapText="1"/>
    </xf>
    <xf numFmtId="4" fontId="4" fillId="0" borderId="1" xfId="0" applyNumberFormat="1" applyFont="1" applyBorder="1"/>
    <xf numFmtId="164" fontId="4" fillId="4" borderId="1" xfId="3" applyFont="1" applyFill="1" applyBorder="1" applyAlignment="1">
      <alignment horizontal="center" vertical="center"/>
    </xf>
    <xf numFmtId="43" fontId="2" fillId="0" borderId="0" xfId="0" applyNumberFormat="1" applyFont="1" applyAlignment="1">
      <alignment vertical="center"/>
    </xf>
    <xf numFmtId="43" fontId="4" fillId="0" borderId="1" xfId="4" applyFont="1" applyBorder="1" applyAlignment="1">
      <alignment vertical="center"/>
    </xf>
    <xf numFmtId="43" fontId="4" fillId="0" borderId="1" xfId="4" applyFont="1" applyBorder="1" applyAlignment="1">
      <alignment vertical="center" wrapText="1"/>
    </xf>
    <xf numFmtId="43" fontId="4" fillId="0" borderId="1" xfId="4" applyFont="1" applyFill="1" applyBorder="1" applyAlignment="1">
      <alignment vertical="center"/>
    </xf>
    <xf numFmtId="43" fontId="7" fillId="0" borderId="1" xfId="4" applyFont="1" applyFill="1" applyBorder="1" applyAlignment="1">
      <alignment vertical="center" wrapText="1"/>
    </xf>
    <xf numFmtId="43" fontId="4" fillId="0" borderId="1" xfId="4" applyFont="1" applyFill="1" applyBorder="1" applyAlignment="1">
      <alignment horizontal="right" vertical="center" wrapText="1"/>
    </xf>
    <xf numFmtId="43" fontId="7" fillId="0" borderId="1" xfId="4" applyFont="1" applyFill="1" applyBorder="1" applyAlignment="1">
      <alignment horizontal="center" vertical="center" wrapText="1"/>
    </xf>
    <xf numFmtId="43" fontId="2" fillId="0" borderId="1" xfId="4" applyFont="1" applyBorder="1"/>
    <xf numFmtId="43" fontId="2" fillId="0" borderId="11" xfId="4" applyFont="1" applyBorder="1" applyAlignment="1">
      <alignment horizontal="right"/>
    </xf>
    <xf numFmtId="43" fontId="1" fillId="0" borderId="11" xfId="4" applyFont="1" applyBorder="1"/>
    <xf numFmtId="43" fontId="4" fillId="0" borderId="1" xfId="4" applyFont="1" applyBorder="1" applyAlignment="1">
      <alignment wrapText="1"/>
    </xf>
    <xf numFmtId="43" fontId="7" fillId="2" borderId="1" xfId="4" applyFont="1" applyFill="1" applyBorder="1" applyAlignment="1" applyProtection="1">
      <alignment horizontal="right" vertical="center" wrapText="1"/>
    </xf>
    <xf numFmtId="43" fontId="4" fillId="0" borderId="1" xfId="4" applyFont="1" applyBorder="1"/>
    <xf numFmtId="43" fontId="13" fillId="0" borderId="1" xfId="4" applyFont="1" applyFill="1" applyBorder="1" applyAlignment="1">
      <alignment vertical="center" wrapText="1"/>
    </xf>
    <xf numFmtId="43" fontId="2" fillId="0" borderId="0" xfId="4" applyFont="1" applyAlignment="1">
      <alignment horizontal="right"/>
    </xf>
    <xf numFmtId="43" fontId="2" fillId="0" borderId="0" xfId="4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165" fontId="4" fillId="0" borderId="1" xfId="3" applyNumberFormat="1" applyFont="1" applyBorder="1"/>
    <xf numFmtId="43" fontId="4" fillId="0" borderId="1" xfId="4" applyFont="1" applyBorder="1" applyAlignment="1">
      <alignment horizontal="right"/>
    </xf>
    <xf numFmtId="43" fontId="4" fillId="0" borderId="1" xfId="4" applyFont="1" applyFill="1" applyBorder="1" applyAlignment="1">
      <alignment horizontal="right"/>
    </xf>
    <xf numFmtId="43" fontId="7" fillId="0" borderId="1" xfId="4" applyFont="1" applyBorder="1"/>
    <xf numFmtId="10" fontId="2" fillId="0" borderId="0" xfId="0" applyNumberFormat="1" applyFont="1"/>
    <xf numFmtId="0" fontId="7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4" fillId="0" borderId="26" xfId="0" applyNumberFormat="1" applyFont="1" applyBorder="1" applyAlignment="1">
      <alignment horizontal="center"/>
    </xf>
    <xf numFmtId="1" fontId="4" fillId="0" borderId="1" xfId="0" applyNumberFormat="1" applyFont="1" applyBorder="1"/>
    <xf numFmtId="10" fontId="4" fillId="4" borderId="1" xfId="0" applyNumberFormat="1" applyFont="1" applyFill="1" applyBorder="1" applyAlignment="1">
      <alignment horizontal="center"/>
    </xf>
    <xf numFmtId="43" fontId="4" fillId="0" borderId="1" xfId="5" applyFont="1" applyBorder="1"/>
    <xf numFmtId="10" fontId="4" fillId="2" borderId="1" xfId="1" applyNumberFormat="1" applyFont="1" applyFill="1" applyBorder="1" applyAlignment="1">
      <alignment horizontal="center"/>
    </xf>
    <xf numFmtId="4" fontId="4" fillId="2" borderId="1" xfId="0" applyNumberFormat="1" applyFont="1" applyFill="1" applyBorder="1"/>
    <xf numFmtId="10" fontId="4" fillId="4" borderId="1" xfId="1" applyNumberFormat="1" applyFont="1" applyFill="1" applyBorder="1" applyAlignment="1">
      <alignment horizontal="center"/>
    </xf>
    <xf numFmtId="4" fontId="4" fillId="2" borderId="1" xfId="0" applyNumberFormat="1" applyFont="1" applyFill="1" applyBorder="1" applyAlignment="1"/>
    <xf numFmtId="4" fontId="4" fillId="0" borderId="1" xfId="0" applyNumberFormat="1" applyFont="1" applyFill="1" applyBorder="1"/>
    <xf numFmtId="10" fontId="4" fillId="0" borderId="1" xfId="1" applyNumberFormat="1" applyFont="1" applyFill="1" applyBorder="1" applyAlignment="1">
      <alignment horizontal="center"/>
    </xf>
    <xf numFmtId="4" fontId="4" fillId="0" borderId="3" xfId="0" applyNumberFormat="1" applyFont="1" applyFill="1" applyBorder="1"/>
    <xf numFmtId="1" fontId="4" fillId="4" borderId="1" xfId="0" applyNumberFormat="1" applyFont="1" applyFill="1" applyBorder="1"/>
    <xf numFmtId="0" fontId="4" fillId="0" borderId="27" xfId="0" applyNumberFormat="1" applyFont="1" applyBorder="1" applyAlignment="1">
      <alignment horizontal="center"/>
    </xf>
    <xf numFmtId="1" fontId="4" fillId="0" borderId="4" xfId="0" applyNumberFormat="1" applyFont="1" applyBorder="1"/>
    <xf numFmtId="10" fontId="4" fillId="4" borderId="4" xfId="0" applyNumberFormat="1" applyFont="1" applyFill="1" applyBorder="1" applyAlignment="1">
      <alignment horizontal="center"/>
    </xf>
    <xf numFmtId="43" fontId="4" fillId="0" borderId="4" xfId="5" applyFont="1" applyBorder="1"/>
    <xf numFmtId="10" fontId="4" fillId="2" borderId="4" xfId="1" applyNumberFormat="1" applyFont="1" applyFill="1" applyBorder="1" applyAlignment="1">
      <alignment horizontal="center"/>
    </xf>
    <xf numFmtId="4" fontId="4" fillId="2" borderId="4" xfId="0" applyNumberFormat="1" applyFont="1" applyFill="1" applyBorder="1"/>
    <xf numFmtId="10" fontId="4" fillId="4" borderId="4" xfId="1" applyNumberFormat="1" applyFont="1" applyFill="1" applyBorder="1" applyAlignment="1">
      <alignment horizontal="center"/>
    </xf>
    <xf numFmtId="4" fontId="4" fillId="0" borderId="4" xfId="0" applyNumberFormat="1" applyFont="1" applyBorder="1"/>
    <xf numFmtId="4" fontId="4" fillId="2" borderId="4" xfId="0" applyNumberFormat="1" applyFont="1" applyFill="1" applyBorder="1" applyAlignment="1"/>
    <xf numFmtId="4" fontId="4" fillId="0" borderId="4" xfId="0" applyNumberFormat="1" applyFont="1" applyFill="1" applyBorder="1"/>
    <xf numFmtId="10" fontId="4" fillId="0" borderId="4" xfId="1" applyNumberFormat="1" applyFont="1" applyFill="1" applyBorder="1" applyAlignment="1">
      <alignment horizontal="center"/>
    </xf>
    <xf numFmtId="4" fontId="4" fillId="0" borderId="5" xfId="0" applyNumberFormat="1" applyFont="1" applyFill="1" applyBorder="1"/>
    <xf numFmtId="0" fontId="2" fillId="0" borderId="28" xfId="0" applyFont="1" applyBorder="1"/>
    <xf numFmtId="0" fontId="2" fillId="0" borderId="0" xfId="0" applyFont="1" applyBorder="1"/>
    <xf numFmtId="4" fontId="2" fillId="0" borderId="0" xfId="0" applyNumberFormat="1" applyFont="1" applyBorder="1"/>
    <xf numFmtId="43" fontId="12" fillId="0" borderId="0" xfId="0" applyNumberFormat="1" applyFont="1" applyBorder="1"/>
    <xf numFmtId="0" fontId="4" fillId="0" borderId="19" xfId="0" applyFont="1" applyBorder="1" applyAlignment="1">
      <alignment horizontal="center"/>
    </xf>
    <xf numFmtId="43" fontId="4" fillId="0" borderId="22" xfId="5" applyFont="1" applyBorder="1"/>
    <xf numFmtId="4" fontId="4" fillId="0" borderId="22" xfId="0" applyNumberFormat="1" applyFont="1" applyBorder="1" applyAlignment="1">
      <alignment horizontal="center"/>
    </xf>
    <xf numFmtId="4" fontId="4" fillId="0" borderId="22" xfId="5" applyNumberFormat="1" applyFont="1" applyBorder="1"/>
    <xf numFmtId="4" fontId="4" fillId="4" borderId="29" xfId="0" applyNumberFormat="1" applyFont="1" applyFill="1" applyBorder="1" applyAlignment="1">
      <alignment horizontal="center"/>
    </xf>
    <xf numFmtId="4" fontId="4" fillId="4" borderId="22" xfId="0" applyNumberFormat="1" applyFont="1" applyFill="1" applyBorder="1" applyAlignment="1">
      <alignment horizontal="center"/>
    </xf>
    <xf numFmtId="4" fontId="4" fillId="4" borderId="30" xfId="0" applyNumberFormat="1" applyFont="1" applyFill="1" applyBorder="1" applyAlignment="1">
      <alignment horizontal="center"/>
    </xf>
    <xf numFmtId="4" fontId="4" fillId="0" borderId="31" xfId="5" applyNumberFormat="1" applyFont="1" applyBorder="1"/>
    <xf numFmtId="0" fontId="4" fillId="0" borderId="14" xfId="0" applyFont="1" applyBorder="1" applyAlignment="1">
      <alignment horizontal="center"/>
    </xf>
    <xf numFmtId="9" fontId="4" fillId="4" borderId="10" xfId="5" applyNumberFormat="1" applyFont="1" applyFill="1" applyBorder="1" applyAlignment="1">
      <alignment horizontal="center"/>
    </xf>
    <xf numFmtId="4" fontId="4" fillId="0" borderId="10" xfId="5" applyNumberFormat="1" applyFont="1" applyBorder="1" applyAlignment="1">
      <alignment horizontal="center"/>
    </xf>
    <xf numFmtId="10" fontId="4" fillId="4" borderId="10" xfId="6" applyNumberFormat="1" applyFont="1" applyFill="1" applyBorder="1" applyAlignment="1">
      <alignment horizontal="center"/>
    </xf>
    <xf numFmtId="4" fontId="4" fillId="4" borderId="15" xfId="5" applyNumberFormat="1" applyFont="1" applyFill="1" applyBorder="1" applyAlignment="1">
      <alignment horizontal="center"/>
    </xf>
    <xf numFmtId="10" fontId="4" fillId="4" borderId="15" xfId="5" applyNumberFormat="1" applyFont="1" applyFill="1" applyBorder="1" applyAlignment="1">
      <alignment horizontal="center"/>
    </xf>
    <xf numFmtId="10" fontId="4" fillId="4" borderId="10" xfId="5" applyNumberFormat="1" applyFont="1" applyFill="1" applyBorder="1" applyAlignment="1">
      <alignment horizontal="center"/>
    </xf>
    <xf numFmtId="10" fontId="4" fillId="4" borderId="13" xfId="5" applyNumberFormat="1" applyFont="1" applyFill="1" applyBorder="1" applyAlignment="1">
      <alignment horizontal="center"/>
    </xf>
    <xf numFmtId="10" fontId="4" fillId="4" borderId="33" xfId="6" applyNumberFormat="1" applyFont="1" applyFill="1" applyBorder="1" applyAlignment="1">
      <alignment horizontal="center"/>
    </xf>
    <xf numFmtId="0" fontId="4" fillId="0" borderId="0" xfId="0" applyFont="1" applyBorder="1"/>
    <xf numFmtId="43" fontId="4" fillId="0" borderId="16" xfId="5" applyFont="1" applyBorder="1"/>
    <xf numFmtId="4" fontId="4" fillId="0" borderId="0" xfId="0" applyNumberFormat="1" applyFont="1" applyBorder="1" applyAlignment="1">
      <alignment horizontal="center"/>
    </xf>
    <xf numFmtId="4" fontId="4" fillId="0" borderId="0" xfId="5" applyNumberFormat="1" applyFont="1" applyBorder="1"/>
    <xf numFmtId="4" fontId="4" fillId="4" borderId="0" xfId="0" applyNumberFormat="1" applyFont="1" applyFill="1" applyBorder="1" applyAlignment="1">
      <alignment horizontal="center"/>
    </xf>
    <xf numFmtId="4" fontId="4" fillId="4" borderId="0" xfId="5" applyNumberFormat="1" applyFont="1" applyFill="1" applyBorder="1"/>
    <xf numFmtId="4" fontId="4" fillId="4" borderId="17" xfId="5" applyNumberFormat="1" applyFont="1" applyFill="1" applyBorder="1"/>
    <xf numFmtId="4" fontId="4" fillId="4" borderId="40" xfId="5" applyNumberFormat="1" applyFont="1" applyFill="1" applyBorder="1"/>
    <xf numFmtId="0" fontId="4" fillId="0" borderId="11" xfId="0" applyFont="1" applyBorder="1" applyAlignment="1">
      <alignment horizontal="center"/>
    </xf>
    <xf numFmtId="43" fontId="4" fillId="0" borderId="8" xfId="5" applyFont="1" applyBorder="1"/>
    <xf numFmtId="4" fontId="4" fillId="0" borderId="12" xfId="0" applyNumberFormat="1" applyFont="1" applyBorder="1" applyAlignment="1">
      <alignment horizontal="center"/>
    </xf>
    <xf numFmtId="4" fontId="7" fillId="0" borderId="12" xfId="5" applyNumberFormat="1" applyFont="1" applyBorder="1"/>
    <xf numFmtId="4" fontId="4" fillId="4" borderId="12" xfId="0" applyNumberFormat="1" applyFont="1" applyFill="1" applyBorder="1" applyAlignment="1">
      <alignment horizontal="center"/>
    </xf>
    <xf numFmtId="4" fontId="7" fillId="4" borderId="12" xfId="5" applyNumberFormat="1" applyFont="1" applyFill="1" applyBorder="1"/>
    <xf numFmtId="4" fontId="4" fillId="4" borderId="11" xfId="0" applyNumberFormat="1" applyFont="1" applyFill="1" applyBorder="1" applyAlignment="1">
      <alignment horizontal="center"/>
    </xf>
    <xf numFmtId="4" fontId="7" fillId="4" borderId="8" xfId="5" applyNumberFormat="1" applyFont="1" applyFill="1" applyBorder="1"/>
    <xf numFmtId="4" fontId="7" fillId="4" borderId="34" xfId="5" applyNumberFormat="1" applyFont="1" applyFill="1" applyBorder="1"/>
    <xf numFmtId="0" fontId="4" fillId="0" borderId="36" xfId="0" applyFont="1" applyBorder="1" applyAlignment="1">
      <alignment horizontal="center"/>
    </xf>
    <xf numFmtId="43" fontId="4" fillId="4" borderId="37" xfId="5" applyFont="1" applyFill="1" applyBorder="1" applyAlignment="1">
      <alignment horizontal="center"/>
    </xf>
    <xf numFmtId="4" fontId="4" fillId="0" borderId="38" xfId="0" applyNumberFormat="1" applyFont="1" applyBorder="1" applyAlignment="1">
      <alignment horizontal="center"/>
    </xf>
    <xf numFmtId="10" fontId="4" fillId="4" borderId="37" xfId="5" applyNumberFormat="1" applyFont="1" applyFill="1" applyBorder="1" applyAlignment="1">
      <alignment horizontal="center"/>
    </xf>
    <xf numFmtId="10" fontId="4" fillId="4" borderId="38" xfId="0" applyNumberFormat="1" applyFont="1" applyFill="1" applyBorder="1" applyAlignment="1">
      <alignment horizontal="center"/>
    </xf>
    <xf numFmtId="10" fontId="4" fillId="4" borderId="36" xfId="0" applyNumberFormat="1" applyFont="1" applyFill="1" applyBorder="1" applyAlignment="1">
      <alignment horizontal="center"/>
    </xf>
    <xf numFmtId="10" fontId="4" fillId="4" borderId="39" xfId="5" applyNumberFormat="1" applyFont="1" applyFill="1" applyBorder="1" applyAlignment="1">
      <alignment horizontal="center"/>
    </xf>
    <xf numFmtId="0" fontId="7" fillId="0" borderId="6" xfId="0" applyFont="1" applyFill="1" applyBorder="1" applyAlignment="1">
      <alignment horizontal="right" vertical="center" wrapText="1"/>
    </xf>
    <xf numFmtId="0" fontId="7" fillId="0" borderId="7" xfId="0" applyFont="1" applyFill="1" applyBorder="1" applyAlignment="1">
      <alignment horizontal="right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43" fontId="2" fillId="0" borderId="1" xfId="4" applyFont="1" applyBorder="1" applyAlignment="1">
      <alignment vertical="center" wrapText="1"/>
    </xf>
    <xf numFmtId="43" fontId="2" fillId="0" borderId="1" xfId="4" applyFont="1" applyBorder="1" applyAlignment="1">
      <alignment vertical="center"/>
    </xf>
    <xf numFmtId="43" fontId="2" fillId="0" borderId="1" xfId="4" applyFont="1" applyBorder="1" applyAlignment="1">
      <alignment horizontal="right" vertical="center"/>
    </xf>
    <xf numFmtId="0" fontId="7" fillId="2" borderId="8" xfId="2" applyFont="1" applyFill="1" applyBorder="1" applyAlignment="1">
      <alignment horizontal="center" vertical="center" wrapText="1"/>
    </xf>
    <xf numFmtId="43" fontId="7" fillId="0" borderId="2" xfId="4" applyFont="1" applyFill="1" applyBorder="1" applyAlignment="1">
      <alignment vertical="center" wrapText="1"/>
    </xf>
    <xf numFmtId="0" fontId="7" fillId="3" borderId="13" xfId="2" applyNumberFormat="1" applyFont="1" applyFill="1" applyBorder="1" applyAlignment="1" applyProtection="1">
      <alignment horizontal="center" vertical="center" wrapText="1" shrinkToFit="1"/>
    </xf>
    <xf numFmtId="0" fontId="7" fillId="3" borderId="7" xfId="2" applyNumberFormat="1" applyFont="1" applyFill="1" applyBorder="1" applyAlignment="1" applyProtection="1">
      <alignment horizontal="center" vertical="center" wrapText="1" shrinkToFit="1"/>
    </xf>
    <xf numFmtId="0" fontId="7" fillId="3" borderId="2" xfId="2" applyNumberFormat="1" applyFont="1" applyFill="1" applyBorder="1" applyAlignment="1" applyProtection="1">
      <alignment horizontal="center" vertical="center" wrapText="1" shrinkToFit="1"/>
    </xf>
    <xf numFmtId="43" fontId="7" fillId="2" borderId="1" xfId="3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0" borderId="1" xfId="2" applyNumberFormat="1" applyFont="1" applyFill="1" applyBorder="1" applyAlignment="1" applyProtection="1">
      <alignment horizontal="center" wrapText="1" shrinkToFit="1"/>
    </xf>
    <xf numFmtId="165" fontId="4" fillId="0" borderId="1" xfId="4" applyNumberFormat="1" applyFont="1" applyBorder="1" applyAlignment="1">
      <alignment wrapText="1"/>
    </xf>
    <xf numFmtId="164" fontId="4" fillId="0" borderId="1" xfId="4" applyNumberFormat="1" applyFont="1" applyBorder="1" applyAlignment="1">
      <alignment wrapText="1"/>
    </xf>
    <xf numFmtId="164" fontId="4" fillId="0" borderId="1" xfId="4" applyNumberFormat="1" applyFont="1" applyFill="1" applyBorder="1" applyAlignment="1" applyProtection="1">
      <alignment horizontal="right" wrapText="1" shrinkToFit="1"/>
    </xf>
    <xf numFmtId="43" fontId="7" fillId="0" borderId="1" xfId="3" applyNumberFormat="1" applyFont="1" applyFill="1" applyBorder="1" applyAlignment="1">
      <alignment vertical="center" wrapText="1"/>
    </xf>
    <xf numFmtId="0" fontId="15" fillId="5" borderId="41" xfId="7" applyFont="1" applyFill="1" applyBorder="1" applyAlignment="1">
      <alignment horizontal="center" vertical="center" wrapText="1"/>
    </xf>
    <xf numFmtId="166" fontId="14" fillId="5" borderId="41" xfId="3" applyNumberFormat="1" applyFont="1" applyFill="1" applyBorder="1" applyAlignment="1" applyProtection="1">
      <alignment horizontal="center" vertical="center" wrapText="1"/>
    </xf>
    <xf numFmtId="166" fontId="14" fillId="5" borderId="41" xfId="3" applyNumberFormat="1" applyFont="1" applyFill="1" applyBorder="1" applyAlignment="1" applyProtection="1">
      <alignment horizontal="left" vertical="center"/>
    </xf>
    <xf numFmtId="166" fontId="14" fillId="5" borderId="41" xfId="3" applyNumberFormat="1" applyFont="1" applyFill="1" applyBorder="1" applyAlignment="1" applyProtection="1">
      <alignment horizontal="center" vertical="center"/>
    </xf>
    <xf numFmtId="166" fontId="14" fillId="5" borderId="41" xfId="8" applyNumberFormat="1" applyFont="1" applyFill="1" applyBorder="1" applyAlignment="1" applyProtection="1">
      <alignment horizontal="center" vertical="center" wrapText="1"/>
    </xf>
    <xf numFmtId="0" fontId="16" fillId="0" borderId="41" xfId="7" applyNumberFormat="1" applyFont="1" applyBorder="1" applyAlignment="1">
      <alignment horizontal="center" vertical="center"/>
    </xf>
    <xf numFmtId="0" fontId="16" fillId="0" borderId="41" xfId="7" applyFont="1" applyBorder="1" applyAlignment="1">
      <alignment wrapText="1"/>
    </xf>
    <xf numFmtId="167" fontId="15" fillId="0" borderId="41" xfId="8" applyNumberFormat="1" applyFont="1" applyFill="1" applyBorder="1" applyAlignment="1" applyProtection="1"/>
    <xf numFmtId="166" fontId="15" fillId="0" borderId="41" xfId="8" applyNumberFormat="1" applyFont="1" applyFill="1" applyBorder="1" applyAlignment="1" applyProtection="1"/>
    <xf numFmtId="166" fontId="16" fillId="0" borderId="41" xfId="8" applyNumberFormat="1" applyFont="1" applyFill="1" applyBorder="1" applyAlignment="1" applyProtection="1">
      <alignment wrapText="1"/>
    </xf>
    <xf numFmtId="166" fontId="14" fillId="0" borderId="41" xfId="8" applyNumberFormat="1" applyFont="1" applyFill="1" applyBorder="1" applyAlignment="1" applyProtection="1">
      <alignment vertical="center" wrapText="1"/>
    </xf>
    <xf numFmtId="0" fontId="7" fillId="2" borderId="6" xfId="3" applyNumberFormat="1" applyFont="1" applyFill="1" applyBorder="1" applyAlignment="1">
      <alignment horizontal="right" vertical="center" wrapText="1"/>
    </xf>
    <xf numFmtId="0" fontId="7" fillId="2" borderId="7" xfId="3" applyNumberFormat="1" applyFont="1" applyFill="1" applyBorder="1" applyAlignment="1">
      <alignment horizontal="right" vertical="center" wrapText="1"/>
    </xf>
    <xf numFmtId="0" fontId="7" fillId="2" borderId="2" xfId="3" applyNumberFormat="1" applyFont="1" applyFill="1" applyBorder="1" applyAlignment="1">
      <alignment horizontal="right" vertical="center" wrapText="1"/>
    </xf>
    <xf numFmtId="0" fontId="4" fillId="0" borderId="1" xfId="3" applyNumberFormat="1" applyFont="1" applyFill="1" applyBorder="1" applyAlignment="1">
      <alignment horizontal="right" vertical="center" wrapText="1"/>
    </xf>
    <xf numFmtId="0" fontId="7" fillId="0" borderId="1" xfId="3" applyNumberFormat="1" applyFont="1" applyFill="1" applyBorder="1" applyAlignment="1">
      <alignment horizontal="right" vertical="center" wrapText="1"/>
    </xf>
    <xf numFmtId="164" fontId="7" fillId="0" borderId="1" xfId="3" applyFont="1" applyBorder="1" applyAlignment="1">
      <alignment horizontal="center" vertical="center" wrapText="1"/>
    </xf>
    <xf numFmtId="1" fontId="9" fillId="2" borderId="6" xfId="0" applyNumberFormat="1" applyFont="1" applyFill="1" applyBorder="1" applyAlignment="1" applyProtection="1">
      <alignment horizontal="right" vertical="center" wrapText="1"/>
    </xf>
    <xf numFmtId="1" fontId="9" fillId="2" borderId="7" xfId="0" applyNumberFormat="1" applyFont="1" applyFill="1" applyBorder="1" applyAlignment="1" applyProtection="1">
      <alignment horizontal="right" vertical="center" wrapText="1"/>
    </xf>
    <xf numFmtId="1" fontId="9" fillId="2" borderId="2" xfId="0" applyNumberFormat="1" applyFont="1" applyFill="1" applyBorder="1" applyAlignment="1" applyProtection="1">
      <alignment horizontal="right" vertical="center" wrapText="1"/>
    </xf>
    <xf numFmtId="1" fontId="7" fillId="2" borderId="6" xfId="0" applyNumberFormat="1" applyFont="1" applyFill="1" applyBorder="1" applyAlignment="1" applyProtection="1">
      <alignment horizontal="left" vertical="center" wrapText="1"/>
    </xf>
    <xf numFmtId="1" fontId="7" fillId="2" borderId="7" xfId="0" applyNumberFormat="1" applyFont="1" applyFill="1" applyBorder="1" applyAlignment="1" applyProtection="1">
      <alignment horizontal="left" vertical="center" wrapText="1"/>
    </xf>
    <xf numFmtId="1" fontId="7" fillId="2" borderId="2" xfId="0" applyNumberFormat="1" applyFont="1" applyFill="1" applyBorder="1" applyAlignment="1" applyProtection="1">
      <alignment horizontal="left" vertical="center" wrapText="1"/>
    </xf>
    <xf numFmtId="0" fontId="9" fillId="2" borderId="6" xfId="3" applyNumberFormat="1" applyFont="1" applyFill="1" applyBorder="1" applyAlignment="1">
      <alignment horizontal="right" vertical="center" wrapText="1"/>
    </xf>
    <xf numFmtId="0" fontId="9" fillId="2" borderId="7" xfId="3" applyNumberFormat="1" applyFont="1" applyFill="1" applyBorder="1" applyAlignment="1">
      <alignment horizontal="right" vertical="center" wrapText="1"/>
    </xf>
    <xf numFmtId="0" fontId="9" fillId="2" borderId="2" xfId="3" applyNumberFormat="1" applyFont="1" applyFill="1" applyBorder="1" applyAlignment="1">
      <alignment horizontal="right" vertical="center" wrapText="1"/>
    </xf>
    <xf numFmtId="0" fontId="14" fillId="5" borderId="41" xfId="7" applyFont="1" applyFill="1" applyBorder="1" applyAlignment="1">
      <alignment horizontal="center" vertical="center"/>
    </xf>
    <xf numFmtId="0" fontId="15" fillId="5" borderId="41" xfId="7" applyFont="1" applyFill="1" applyBorder="1" applyAlignment="1">
      <alignment horizontal="left" vertical="center" wrapText="1"/>
    </xf>
    <xf numFmtId="166" fontId="14" fillId="0" borderId="42" xfId="8" applyNumberFormat="1" applyFont="1" applyFill="1" applyBorder="1" applyAlignment="1" applyProtection="1">
      <alignment horizontal="right" vertical="center" wrapText="1"/>
    </xf>
    <xf numFmtId="166" fontId="14" fillId="0" borderId="43" xfId="8" applyNumberFormat="1" applyFont="1" applyFill="1" applyBorder="1" applyAlignment="1" applyProtection="1">
      <alignment horizontal="right" vertical="center" wrapText="1"/>
    </xf>
    <xf numFmtId="166" fontId="14" fillId="0" borderId="44" xfId="8" applyNumberFormat="1" applyFont="1" applyFill="1" applyBorder="1" applyAlignment="1" applyProtection="1">
      <alignment horizontal="right" vertical="center" wrapText="1"/>
    </xf>
    <xf numFmtId="0" fontId="7" fillId="3" borderId="6" xfId="2" applyFont="1" applyFill="1" applyBorder="1" applyAlignment="1">
      <alignment horizontal="center" vertical="center" wrapText="1"/>
    </xf>
    <xf numFmtId="0" fontId="7" fillId="3" borderId="7" xfId="2" applyFont="1" applyFill="1" applyBorder="1" applyAlignment="1">
      <alignment horizontal="center" vertical="center" wrapText="1"/>
    </xf>
    <xf numFmtId="0" fontId="7" fillId="3" borderId="2" xfId="2" applyFont="1" applyFill="1" applyBorder="1" applyAlignment="1">
      <alignment horizontal="center" vertical="center" wrapText="1"/>
    </xf>
    <xf numFmtId="49" fontId="7" fillId="2" borderId="8" xfId="2" applyNumberFormat="1" applyFont="1" applyFill="1" applyBorder="1" applyAlignment="1">
      <alignment horizontal="center" vertical="center" wrapText="1"/>
    </xf>
    <xf numFmtId="49" fontId="7" fillId="2" borderId="9" xfId="2" applyNumberFormat="1" applyFont="1" applyFill="1" applyBorder="1" applyAlignment="1">
      <alignment horizontal="center" vertical="center" wrapText="1"/>
    </xf>
    <xf numFmtId="49" fontId="7" fillId="2" borderId="10" xfId="2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wrapText="1"/>
    </xf>
    <xf numFmtId="0" fontId="2" fillId="2" borderId="1" xfId="0" applyFont="1" applyFill="1" applyBorder="1" applyAlignment="1">
      <alignment horizontal="left" wrapText="1"/>
    </xf>
    <xf numFmtId="0" fontId="7" fillId="0" borderId="6" xfId="0" applyFont="1" applyFill="1" applyBorder="1" applyAlignment="1">
      <alignment horizontal="right" vertical="center" wrapText="1"/>
    </xf>
    <xf numFmtId="0" fontId="7" fillId="0" borderId="7" xfId="0" applyFont="1" applyFill="1" applyBorder="1" applyAlignment="1">
      <alignment horizontal="right" vertical="center" wrapText="1"/>
    </xf>
    <xf numFmtId="0" fontId="7" fillId="0" borderId="2" xfId="0" applyFont="1" applyFill="1" applyBorder="1" applyAlignment="1">
      <alignment horizontal="right" vertical="center" wrapText="1"/>
    </xf>
    <xf numFmtId="0" fontId="4" fillId="2" borderId="6" xfId="2" applyNumberFormat="1" applyFont="1" applyFill="1" applyBorder="1" applyAlignment="1" applyProtection="1">
      <alignment horizontal="left" vertical="center" wrapText="1" shrinkToFit="1"/>
    </xf>
    <xf numFmtId="0" fontId="4" fillId="2" borderId="7" xfId="2" applyNumberFormat="1" applyFont="1" applyFill="1" applyBorder="1" applyAlignment="1" applyProtection="1">
      <alignment horizontal="left" vertical="center" wrapText="1" shrinkToFit="1"/>
    </xf>
    <xf numFmtId="0" fontId="4" fillId="2" borderId="2" xfId="2" applyNumberFormat="1" applyFont="1" applyFill="1" applyBorder="1" applyAlignment="1" applyProtection="1">
      <alignment horizontal="left" vertical="center" wrapText="1" shrinkToFit="1"/>
    </xf>
    <xf numFmtId="0" fontId="7" fillId="0" borderId="1" xfId="0" applyFont="1" applyFill="1" applyBorder="1" applyAlignment="1">
      <alignment horizontal="right" vertical="center" wrapText="1"/>
    </xf>
    <xf numFmtId="49" fontId="7" fillId="2" borderId="8" xfId="3" applyNumberFormat="1" applyFont="1" applyFill="1" applyBorder="1" applyAlignment="1">
      <alignment horizontal="center" vertical="center" wrapText="1"/>
    </xf>
    <xf numFmtId="49" fontId="7" fillId="2" borderId="9" xfId="3" applyNumberFormat="1" applyFont="1" applyFill="1" applyBorder="1" applyAlignment="1">
      <alignment horizontal="center" vertical="center" wrapText="1"/>
    </xf>
    <xf numFmtId="49" fontId="7" fillId="2" borderId="10" xfId="3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  <xf numFmtId="0" fontId="7" fillId="2" borderId="8" xfId="3" applyNumberFormat="1" applyFont="1" applyFill="1" applyBorder="1" applyAlignment="1">
      <alignment horizontal="center" vertical="center" wrapText="1"/>
    </xf>
    <xf numFmtId="0" fontId="7" fillId="2" borderId="9" xfId="3" applyNumberFormat="1" applyFont="1" applyFill="1" applyBorder="1" applyAlignment="1">
      <alignment horizontal="center" vertical="center" wrapText="1"/>
    </xf>
    <xf numFmtId="0" fontId="7" fillId="2" borderId="10" xfId="3" applyNumberFormat="1" applyFont="1" applyFill="1" applyBorder="1" applyAlignment="1">
      <alignment horizontal="center" vertical="center" wrapText="1"/>
    </xf>
    <xf numFmtId="1" fontId="4" fillId="2" borderId="6" xfId="0" applyNumberFormat="1" applyFont="1" applyFill="1" applyBorder="1" applyAlignment="1" applyProtection="1">
      <alignment horizontal="left" vertical="center" wrapText="1"/>
    </xf>
    <xf numFmtId="1" fontId="4" fillId="2" borderId="7" xfId="0" applyNumberFormat="1" applyFont="1" applyFill="1" applyBorder="1" applyAlignment="1" applyProtection="1">
      <alignment horizontal="left" vertical="center" wrapText="1"/>
    </xf>
    <xf numFmtId="1" fontId="4" fillId="2" borderId="2" xfId="0" applyNumberFormat="1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left" vertical="center" wrapText="1"/>
    </xf>
    <xf numFmtId="49" fontId="7" fillId="0" borderId="6" xfId="3" applyNumberFormat="1" applyFont="1" applyFill="1" applyBorder="1" applyAlignment="1">
      <alignment horizontal="center" vertical="center" wrapText="1"/>
    </xf>
    <xf numFmtId="49" fontId="7" fillId="0" borderId="7" xfId="3" applyNumberFormat="1" applyFont="1" applyFill="1" applyBorder="1" applyAlignment="1">
      <alignment horizontal="center" vertical="center" wrapText="1"/>
    </xf>
    <xf numFmtId="49" fontId="7" fillId="0" borderId="2" xfId="3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7" fillId="2" borderId="8" xfId="2" applyNumberFormat="1" applyFont="1" applyFill="1" applyBorder="1" applyAlignment="1" applyProtection="1">
      <alignment horizontal="center" vertical="center" wrapText="1" shrinkToFit="1"/>
    </xf>
    <xf numFmtId="0" fontId="7" fillId="2" borderId="9" xfId="2" applyNumberFormat="1" applyFont="1" applyFill="1" applyBorder="1" applyAlignment="1" applyProtection="1">
      <alignment horizontal="center" vertical="center" wrapText="1" shrinkToFit="1"/>
    </xf>
    <xf numFmtId="0" fontId="7" fillId="2" borderId="10" xfId="2" applyNumberFormat="1" applyFont="1" applyFill="1" applyBorder="1" applyAlignment="1" applyProtection="1">
      <alignment horizontal="center" vertical="center" wrapText="1" shrinkToFit="1"/>
    </xf>
    <xf numFmtId="0" fontId="7" fillId="2" borderId="8" xfId="2" applyFont="1" applyFill="1" applyBorder="1" applyAlignment="1">
      <alignment horizontal="center" vertical="center" wrapText="1"/>
    </xf>
    <xf numFmtId="0" fontId="7" fillId="2" borderId="9" xfId="2" applyFont="1" applyFill="1" applyBorder="1" applyAlignment="1">
      <alignment horizontal="center" vertical="center" wrapText="1"/>
    </xf>
    <xf numFmtId="0" fontId="7" fillId="2" borderId="10" xfId="2" applyFont="1" applyFill="1" applyBorder="1" applyAlignment="1">
      <alignment horizontal="center" vertical="center" wrapText="1"/>
    </xf>
    <xf numFmtId="0" fontId="4" fillId="0" borderId="6" xfId="2" applyNumberFormat="1" applyFont="1" applyFill="1" applyBorder="1" applyAlignment="1" applyProtection="1">
      <alignment horizontal="center" vertical="center" shrinkToFit="1"/>
    </xf>
    <xf numFmtId="0" fontId="4" fillId="0" borderId="7" xfId="2" applyNumberFormat="1" applyFont="1" applyFill="1" applyBorder="1" applyAlignment="1" applyProtection="1">
      <alignment horizontal="center" vertical="center" shrinkToFit="1"/>
    </xf>
    <xf numFmtId="0" fontId="4" fillId="0" borderId="2" xfId="2" applyNumberFormat="1" applyFont="1" applyFill="1" applyBorder="1" applyAlignment="1" applyProtection="1">
      <alignment horizontal="center" vertical="center" shrinkToFit="1"/>
    </xf>
    <xf numFmtId="0" fontId="7" fillId="3" borderId="6" xfId="2" applyNumberFormat="1" applyFont="1" applyFill="1" applyBorder="1" applyAlignment="1" applyProtection="1">
      <alignment horizontal="center" vertical="center" wrapText="1" shrinkToFit="1"/>
    </xf>
    <xf numFmtId="0" fontId="7" fillId="3" borderId="7" xfId="2" applyNumberFormat="1" applyFont="1" applyFill="1" applyBorder="1" applyAlignment="1" applyProtection="1">
      <alignment horizontal="center" vertical="center" wrapText="1" shrinkToFit="1"/>
    </xf>
    <xf numFmtId="0" fontId="7" fillId="3" borderId="2" xfId="2" applyNumberFormat="1" applyFont="1" applyFill="1" applyBorder="1" applyAlignment="1" applyProtection="1">
      <alignment horizontal="center" vertical="center" wrapText="1" shrinkToFit="1"/>
    </xf>
    <xf numFmtId="0" fontId="7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0" borderId="23" xfId="0" applyFont="1" applyBorder="1" applyAlignment="1">
      <alignment horizontal="center"/>
    </xf>
    <xf numFmtId="0" fontId="4" fillId="2" borderId="23" xfId="0" applyFont="1" applyFill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164" fontId="7" fillId="0" borderId="18" xfId="3" applyFont="1" applyBorder="1" applyAlignment="1">
      <alignment horizontal="center" vertical="center" wrapText="1"/>
    </xf>
    <xf numFmtId="164" fontId="7" fillId="0" borderId="19" xfId="3" applyFont="1" applyBorder="1" applyAlignment="1">
      <alignment horizontal="center" vertical="center" wrapText="1"/>
    </xf>
    <xf numFmtId="164" fontId="7" fillId="0" borderId="20" xfId="3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/>
    </xf>
    <xf numFmtId="0" fontId="4" fillId="0" borderId="32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4" borderId="22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37" xfId="0" applyFont="1" applyFill="1" applyBorder="1" applyAlignment="1">
      <alignment horizontal="center"/>
    </xf>
    <xf numFmtId="0" fontId="0" fillId="0" borderId="0" xfId="0" applyAlignment="1">
      <alignment horizontal="right"/>
    </xf>
    <xf numFmtId="0" fontId="2" fillId="0" borderId="0" xfId="0" applyFont="1" applyAlignment="1">
      <alignment horizontal="right"/>
    </xf>
    <xf numFmtId="0" fontId="4" fillId="0" borderId="23" xfId="0" applyFont="1" applyFill="1" applyBorder="1" applyAlignment="1">
      <alignment horizontal="center" wrapText="1"/>
    </xf>
    <xf numFmtId="0" fontId="4" fillId="0" borderId="24" xfId="0" applyFont="1" applyFill="1" applyBorder="1" applyAlignment="1">
      <alignment horizontal="center" wrapText="1"/>
    </xf>
    <xf numFmtId="49" fontId="7" fillId="0" borderId="21" xfId="0" applyNumberFormat="1" applyFont="1" applyBorder="1" applyAlignment="1">
      <alignment horizontal="center" vertical="center"/>
    </xf>
    <xf numFmtId="49" fontId="7" fillId="0" borderId="25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</cellXfs>
  <cellStyles count="9">
    <cellStyle name="Normal" xfId="0" builtinId="0"/>
    <cellStyle name="Normal 2" xfId="2"/>
    <cellStyle name="Normal 3" xfId="7"/>
    <cellStyle name="Porcentagem" xfId="1" builtinId="5"/>
    <cellStyle name="Porcentagem 2" xfId="6"/>
    <cellStyle name="Separador de milhares" xfId="4" builtinId="3"/>
    <cellStyle name="Separador de milhares 2" xfId="3"/>
    <cellStyle name="Separador de milhares 4" xfId="8"/>
    <cellStyle name="Separador de milhares_Plan2" xf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238126</xdr:colOff>
      <xdr:row>23</xdr:row>
      <xdr:rowOff>19050</xdr:rowOff>
    </xdr:from>
    <xdr:ext cx="5943600" cy="1562099"/>
    <xdr:sp macro="" textlink="">
      <xdr:nvSpPr>
        <xdr:cNvPr id="2" name="CaixaDeTexto 1"/>
        <xdr:cNvSpPr txBox="1"/>
      </xdr:nvSpPr>
      <xdr:spPr>
        <a:xfrm>
          <a:off x="238126" y="8534400"/>
          <a:ext cx="5943600" cy="1562099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eaLnBrk="1" fontAlgn="auto" latinLnBrk="0" hangingPunct="1"/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Estamos</a:t>
          </a:r>
          <a:r>
            <a:rPr lang="pt-B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apresentando um modelo. </a:t>
          </a:r>
          <a:endParaRPr lang="pt-B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1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O preenchimento da planilha é de total responsabilidade do licitante.</a:t>
          </a:r>
          <a:endParaRPr lang="pt-BR" sz="11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A Comissão irá avaliar, separadamente, os itens, subitens e totais de cada planilha como critério de julgamento. </a:t>
          </a:r>
          <a:endParaRPr lang="pt-BR" sz="11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100" b="1">
              <a:solidFill>
                <a:srgbClr val="FF0000"/>
              </a:solidFill>
              <a:latin typeface="+mn-lt"/>
              <a:ea typeface="+mn-ea"/>
              <a:cs typeface="+mn-cs"/>
            </a:rPr>
            <a:t>Serão desclassificadas, com base no artigo 48, incisos I e II da Lei n.º 8.666/93, as propostas que omitirem ou deixarem de cotar os custos de qualquer item, ou sub-item, especificados na Planilha de Preços e Quantitativos.</a:t>
          </a:r>
          <a:endParaRPr lang="pt-BR" sz="11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pt-B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168088</xdr:colOff>
      <xdr:row>28</xdr:row>
      <xdr:rowOff>33617</xdr:rowOff>
    </xdr:from>
    <xdr:ext cx="4997823" cy="2140323"/>
    <xdr:sp macro="" textlink="">
      <xdr:nvSpPr>
        <xdr:cNvPr id="2" name="CaixaDeTexto 1"/>
        <xdr:cNvSpPr txBox="1"/>
      </xdr:nvSpPr>
      <xdr:spPr>
        <a:xfrm>
          <a:off x="773206" y="15083117"/>
          <a:ext cx="4997823" cy="2140323"/>
        </a:xfrm>
        <a:prstGeom prst="rect">
          <a:avLst/>
        </a:prstGeom>
        <a:solidFill>
          <a:sysClr val="window" lastClr="FFFFFF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eaLnBrk="1" fontAlgn="auto" latinLnBrk="0" hangingPunct="1"/>
          <a:r>
            <a:rPr lang="pt-BR" sz="1200" b="1">
              <a:solidFill>
                <a:srgbClr val="FF0000"/>
              </a:solidFill>
              <a:latin typeface="+mn-lt"/>
              <a:ea typeface="+mn-ea"/>
              <a:cs typeface="+mn-cs"/>
            </a:rPr>
            <a:t>Estamos</a:t>
          </a:r>
          <a:r>
            <a:rPr lang="pt-BR" sz="12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 apresentando um modelo. </a:t>
          </a:r>
          <a:endParaRPr lang="pt-BR" sz="12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2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O preenchimento da planilha é de total responsabilidade do licitante.</a:t>
          </a:r>
          <a:endParaRPr lang="pt-BR" sz="12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pt-BR" sz="1200" b="1" baseline="0">
              <a:solidFill>
                <a:srgbClr val="FF0000"/>
              </a:solidFill>
              <a:latin typeface="+mn-lt"/>
              <a:ea typeface="+mn-ea"/>
              <a:cs typeface="+mn-cs"/>
            </a:rPr>
            <a:t>Deverá ser apresentada composição de custos de todos os  itens e subitens da planilha de orçamento sintético.</a:t>
          </a:r>
          <a:endParaRPr lang="pt-BR" sz="1200" b="1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200" b="1">
              <a:solidFill>
                <a:srgbClr val="FF0000"/>
              </a:solidFill>
              <a:latin typeface="+mn-lt"/>
              <a:ea typeface="+mn-ea"/>
              <a:cs typeface="+mn-cs"/>
            </a:rPr>
            <a:t>Cada licitante deve elaborar suas composições de custos incluindo todos os materiais, equipamentos e mão-de-obra que entenderem necessário para a conclusão do serviço de acordo com a especificação técnica. </a:t>
          </a:r>
          <a:endParaRPr lang="pt-BR" sz="12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r>
            <a:rPr lang="pt-BR" sz="1200" b="1">
              <a:solidFill>
                <a:srgbClr val="FF0000"/>
              </a:solidFill>
              <a:latin typeface="+mn-lt"/>
              <a:ea typeface="+mn-ea"/>
              <a:cs typeface="+mn-cs"/>
            </a:rPr>
            <a:t>Não poderá haver nenhum pleito de alteração de valores das planilhas em função das composições apresentadas pela UFVJM.</a:t>
          </a:r>
          <a:endParaRPr lang="pt-BR" sz="12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pt-B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view="pageBreakPreview" zoomScaleSheetLayoutView="100" workbookViewId="0">
      <selection activeCell="F30" sqref="F30"/>
    </sheetView>
  </sheetViews>
  <sheetFormatPr defaultRowHeight="15"/>
  <cols>
    <col min="1" max="1" width="6.140625" style="31" bestFit="1" customWidth="1"/>
    <col min="2" max="2" width="13" customWidth="1"/>
    <col min="3" max="3" width="72" customWidth="1"/>
    <col min="4" max="4" width="6.140625" style="31" bestFit="1" customWidth="1"/>
    <col min="5" max="5" width="12.5703125" style="23" bestFit="1" customWidth="1"/>
    <col min="6" max="6" width="11" style="23" bestFit="1" customWidth="1"/>
    <col min="7" max="7" width="13.5703125" style="23" bestFit="1" customWidth="1"/>
    <col min="8" max="8" width="20.140625" customWidth="1"/>
  </cols>
  <sheetData>
    <row r="1" spans="1:8" s="13" customFormat="1" ht="75" customHeight="1">
      <c r="A1" s="200" t="s">
        <v>136</v>
      </c>
      <c r="B1" s="200"/>
      <c r="C1" s="200"/>
      <c r="D1" s="200"/>
      <c r="E1" s="200"/>
      <c r="F1" s="200"/>
      <c r="G1" s="200"/>
    </row>
    <row r="2" spans="1:8" s="28" customFormat="1" ht="25.5">
      <c r="A2" s="25" t="s">
        <v>0</v>
      </c>
      <c r="B2" s="26" t="s">
        <v>65</v>
      </c>
      <c r="C2" s="25" t="s">
        <v>1</v>
      </c>
      <c r="D2" s="25" t="s">
        <v>4</v>
      </c>
      <c r="E2" s="27" t="s">
        <v>5</v>
      </c>
      <c r="F2" s="27" t="s">
        <v>2</v>
      </c>
      <c r="G2" s="27" t="s">
        <v>3</v>
      </c>
    </row>
    <row r="3" spans="1:8" s="14" customFormat="1">
      <c r="A3" s="32" t="s">
        <v>66</v>
      </c>
      <c r="B3" s="204" t="s">
        <v>40</v>
      </c>
      <c r="C3" s="205"/>
      <c r="D3" s="205"/>
      <c r="E3" s="205"/>
      <c r="F3" s="205"/>
      <c r="G3" s="206"/>
    </row>
    <row r="4" spans="1:8">
      <c r="A4" s="33" t="s">
        <v>59</v>
      </c>
      <c r="B4" s="1" t="s">
        <v>104</v>
      </c>
      <c r="C4" s="2" t="s">
        <v>63</v>
      </c>
      <c r="D4" s="29" t="s">
        <v>22</v>
      </c>
      <c r="E4" s="16">
        <v>1</v>
      </c>
      <c r="F4" s="16"/>
      <c r="G4" s="16">
        <f>F4*E4</f>
        <v>0</v>
      </c>
    </row>
    <row r="5" spans="1:8" ht="45">
      <c r="A5" s="33" t="s">
        <v>58</v>
      </c>
      <c r="B5" s="1" t="s">
        <v>42</v>
      </c>
      <c r="C5" s="5" t="s">
        <v>41</v>
      </c>
      <c r="D5" s="29" t="s">
        <v>56</v>
      </c>
      <c r="E5" s="17">
        <v>40</v>
      </c>
      <c r="F5" s="16"/>
      <c r="G5" s="16">
        <f>F5*E5</f>
        <v>0</v>
      </c>
    </row>
    <row r="6" spans="1:8" s="14" customFormat="1">
      <c r="A6" s="201" t="s">
        <v>44</v>
      </c>
      <c r="B6" s="202"/>
      <c r="C6" s="202"/>
      <c r="D6" s="202"/>
      <c r="E6" s="202"/>
      <c r="F6" s="203"/>
      <c r="G6" s="18">
        <f>SUM(G4:G5)</f>
        <v>0</v>
      </c>
    </row>
    <row r="7" spans="1:8" s="14" customFormat="1">
      <c r="A7" s="15" t="s">
        <v>67</v>
      </c>
      <c r="B7" s="204" t="s">
        <v>55</v>
      </c>
      <c r="C7" s="205"/>
      <c r="D7" s="205"/>
      <c r="E7" s="205"/>
      <c r="F7" s="205"/>
      <c r="G7" s="206"/>
    </row>
    <row r="8" spans="1:8" ht="30">
      <c r="A8" s="33" t="s">
        <v>57</v>
      </c>
      <c r="B8" s="1" t="s">
        <v>46</v>
      </c>
      <c r="C8" s="5" t="s">
        <v>119</v>
      </c>
      <c r="D8" s="29" t="s">
        <v>125</v>
      </c>
      <c r="E8" s="17">
        <v>7743.5</v>
      </c>
      <c r="F8" s="16"/>
      <c r="G8" s="16">
        <f>F8*E8</f>
        <v>0</v>
      </c>
      <c r="H8" s="7"/>
    </row>
    <row r="9" spans="1:8" s="13" customFormat="1" ht="30">
      <c r="A9" s="33" t="s">
        <v>60</v>
      </c>
      <c r="B9" s="52" t="s">
        <v>95</v>
      </c>
      <c r="C9" s="53" t="s">
        <v>96</v>
      </c>
      <c r="D9" s="54" t="s">
        <v>97</v>
      </c>
      <c r="E9" s="51">
        <v>77.44</v>
      </c>
      <c r="F9" s="55"/>
      <c r="G9" s="16">
        <f t="shared" ref="G9:G15" si="0">F9*E9</f>
        <v>0</v>
      </c>
      <c r="H9" s="67">
        <f>E8*0.2*0.05</f>
        <v>77.435000000000002</v>
      </c>
    </row>
    <row r="10" spans="1:8" ht="45">
      <c r="A10" s="33" t="s">
        <v>94</v>
      </c>
      <c r="B10" s="1" t="s">
        <v>89</v>
      </c>
      <c r="C10" s="44" t="s">
        <v>90</v>
      </c>
      <c r="D10" s="30" t="s">
        <v>97</v>
      </c>
      <c r="E10" s="17">
        <f>E8*0.3*0.4-E11</f>
        <v>605.21999999999991</v>
      </c>
      <c r="F10" s="19"/>
      <c r="G10" s="16">
        <f t="shared" si="0"/>
        <v>0</v>
      </c>
    </row>
    <row r="11" spans="1:8" ht="45">
      <c r="A11" s="33" t="s">
        <v>98</v>
      </c>
      <c r="B11" s="1">
        <v>5619</v>
      </c>
      <c r="C11" s="44" t="s">
        <v>121</v>
      </c>
      <c r="D11" s="30" t="s">
        <v>97</v>
      </c>
      <c r="E11" s="17">
        <v>324</v>
      </c>
      <c r="F11" s="19"/>
      <c r="G11" s="16">
        <f>E11*F11</f>
        <v>0</v>
      </c>
    </row>
    <row r="12" spans="1:8" ht="30">
      <c r="A12" s="33" t="s">
        <v>101</v>
      </c>
      <c r="B12" s="1" t="s">
        <v>120</v>
      </c>
      <c r="C12" s="44" t="s">
        <v>126</v>
      </c>
      <c r="D12" s="30" t="s">
        <v>43</v>
      </c>
      <c r="E12" s="17">
        <v>3570</v>
      </c>
      <c r="F12" s="19"/>
      <c r="G12" s="16">
        <f>E12*F12</f>
        <v>0</v>
      </c>
    </row>
    <row r="13" spans="1:8" s="13" customFormat="1" ht="45">
      <c r="A13" s="33" t="s">
        <v>99</v>
      </c>
      <c r="B13" s="47" t="s">
        <v>91</v>
      </c>
      <c r="C13" s="48" t="s">
        <v>92</v>
      </c>
      <c r="D13" s="49" t="s">
        <v>93</v>
      </c>
      <c r="E13" s="51">
        <v>9292.2000000000007</v>
      </c>
      <c r="F13" s="50"/>
      <c r="G13" s="16">
        <f>E13*F13</f>
        <v>0</v>
      </c>
      <c r="H13" s="13">
        <f>E8*0.3*4</f>
        <v>9292.1999999999989</v>
      </c>
    </row>
    <row r="14" spans="1:8" s="13" customFormat="1" ht="30">
      <c r="A14" s="33" t="s">
        <v>122</v>
      </c>
      <c r="B14" s="47" t="s">
        <v>46</v>
      </c>
      <c r="C14" s="64" t="s">
        <v>124</v>
      </c>
      <c r="D14" s="166" t="s">
        <v>125</v>
      </c>
      <c r="E14" s="51">
        <v>1215</v>
      </c>
      <c r="F14" s="50"/>
      <c r="G14" s="16">
        <f>E14*F14</f>
        <v>0</v>
      </c>
    </row>
    <row r="15" spans="1:8" s="13" customFormat="1" ht="30">
      <c r="A15" s="33" t="s">
        <v>123</v>
      </c>
      <c r="B15" s="47" t="s">
        <v>100</v>
      </c>
      <c r="C15" s="64" t="s">
        <v>102</v>
      </c>
      <c r="D15" s="166" t="s">
        <v>97</v>
      </c>
      <c r="E15" s="51">
        <f>E10+E11</f>
        <v>929.21999999999991</v>
      </c>
      <c r="F15" s="50"/>
      <c r="G15" s="16">
        <f t="shared" si="0"/>
        <v>0</v>
      </c>
    </row>
    <row r="16" spans="1:8" s="13" customFormat="1" ht="30">
      <c r="A16" s="33" t="s">
        <v>127</v>
      </c>
      <c r="B16" s="1" t="s">
        <v>105</v>
      </c>
      <c r="C16" s="44" t="s">
        <v>106</v>
      </c>
      <c r="D16" s="1" t="s">
        <v>97</v>
      </c>
      <c r="E16" s="19">
        <f>5*13</f>
        <v>65</v>
      </c>
      <c r="F16" s="19"/>
      <c r="G16" s="66">
        <f t="shared" ref="G16" si="1">F16*E16</f>
        <v>0</v>
      </c>
    </row>
    <row r="17" spans="1:7" s="13" customFormat="1" ht="30">
      <c r="A17" s="33" t="s">
        <v>128</v>
      </c>
      <c r="B17" s="1" t="s">
        <v>129</v>
      </c>
      <c r="C17" s="44" t="s">
        <v>130</v>
      </c>
      <c r="D17" s="1" t="s">
        <v>93</v>
      </c>
      <c r="E17" s="19">
        <v>11172</v>
      </c>
      <c r="F17" s="19"/>
      <c r="G17" s="66">
        <f>E17*F17</f>
        <v>0</v>
      </c>
    </row>
    <row r="18" spans="1:7" s="13" customFormat="1" ht="30">
      <c r="A18" s="33" t="s">
        <v>133</v>
      </c>
      <c r="B18" s="167" t="s">
        <v>131</v>
      </c>
      <c r="C18" s="168" t="s">
        <v>132</v>
      </c>
      <c r="D18" s="49" t="s">
        <v>97</v>
      </c>
      <c r="E18" s="169">
        <v>3351.6</v>
      </c>
      <c r="F18" s="170"/>
      <c r="G18" s="171">
        <f t="shared" ref="G18" si="2">E18*F18</f>
        <v>0</v>
      </c>
    </row>
    <row r="19" spans="1:7" s="14" customFormat="1">
      <c r="A19" s="207" t="s">
        <v>45</v>
      </c>
      <c r="B19" s="208"/>
      <c r="C19" s="208"/>
      <c r="D19" s="208"/>
      <c r="E19" s="208"/>
      <c r="F19" s="209"/>
      <c r="G19" s="18">
        <f>SUM(G8:G18)</f>
        <v>0</v>
      </c>
    </row>
    <row r="20" spans="1:7" s="14" customFormat="1">
      <c r="A20" s="15" t="s">
        <v>68</v>
      </c>
      <c r="B20" s="204" t="s">
        <v>47</v>
      </c>
      <c r="C20" s="205"/>
      <c r="D20" s="205"/>
      <c r="E20" s="205"/>
      <c r="F20" s="205"/>
      <c r="G20" s="206"/>
    </row>
    <row r="21" spans="1:7" ht="30">
      <c r="A21" s="33" t="s">
        <v>61</v>
      </c>
      <c r="B21" s="1" t="s">
        <v>62</v>
      </c>
      <c r="C21" s="5" t="s">
        <v>64</v>
      </c>
      <c r="D21" s="29" t="s">
        <v>39</v>
      </c>
      <c r="E21" s="17">
        <f>G19+G6</f>
        <v>0</v>
      </c>
      <c r="F21" s="4">
        <v>3.0000000000000001E-3</v>
      </c>
      <c r="G21" s="16">
        <f>ROUND(E21*F21,2)</f>
        <v>0</v>
      </c>
    </row>
    <row r="22" spans="1:7" s="14" customFormat="1">
      <c r="A22" s="195" t="s">
        <v>103</v>
      </c>
      <c r="B22" s="196"/>
      <c r="C22" s="196"/>
      <c r="D22" s="196"/>
      <c r="E22" s="196"/>
      <c r="F22" s="197"/>
      <c r="G22" s="20">
        <f>G21</f>
        <v>0</v>
      </c>
    </row>
    <row r="23" spans="1:7">
      <c r="A23" s="198" t="s">
        <v>48</v>
      </c>
      <c r="B23" s="198"/>
      <c r="C23" s="198"/>
      <c r="D23" s="198"/>
      <c r="E23" s="198"/>
      <c r="F23" s="198"/>
      <c r="G23" s="21">
        <f>G6+G19+G22</f>
        <v>0</v>
      </c>
    </row>
    <row r="24" spans="1:7">
      <c r="A24" s="198" t="s">
        <v>135</v>
      </c>
      <c r="B24" s="198"/>
      <c r="C24" s="198"/>
      <c r="D24" s="198"/>
      <c r="E24" s="198"/>
      <c r="F24" s="198"/>
      <c r="G24" s="21">
        <f>G23*0.2794</f>
        <v>0</v>
      </c>
    </row>
    <row r="25" spans="1:7">
      <c r="A25" s="199" t="s">
        <v>49</v>
      </c>
      <c r="B25" s="199"/>
      <c r="C25" s="199"/>
      <c r="D25" s="199"/>
      <c r="E25" s="199"/>
      <c r="F25" s="199"/>
      <c r="G25" s="22">
        <f>G23+G24</f>
        <v>0</v>
      </c>
    </row>
  </sheetData>
  <mergeCells count="10">
    <mergeCell ref="A22:F22"/>
    <mergeCell ref="A23:F23"/>
    <mergeCell ref="A24:F24"/>
    <mergeCell ref="A25:F25"/>
    <mergeCell ref="A1:G1"/>
    <mergeCell ref="A6:F6"/>
    <mergeCell ref="B3:G3"/>
    <mergeCell ref="B7:G7"/>
    <mergeCell ref="A19:F19"/>
    <mergeCell ref="B20:G20"/>
  </mergeCells>
  <printOptions horizontalCentered="1"/>
  <pageMargins left="0.51181102362204722" right="0.31496062992125984" top="0.78740157480314965" bottom="0.78740157480314965" header="0.31496062992125984" footer="0.31496062992125984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154"/>
  <sheetViews>
    <sheetView view="pageBreakPreview" zoomScale="85" zoomScaleSheetLayoutView="85" workbookViewId="0">
      <selection activeCell="F34" sqref="F34"/>
    </sheetView>
  </sheetViews>
  <sheetFormatPr defaultRowHeight="15"/>
  <cols>
    <col min="1" max="1" width="9.140625" style="38"/>
    <col min="2" max="2" width="11.140625" style="38" customWidth="1"/>
    <col min="3" max="3" width="60.7109375" style="38" customWidth="1"/>
    <col min="4" max="4" width="4.7109375" style="38" bestFit="1" customWidth="1"/>
    <col min="5" max="5" width="13.140625" style="38" bestFit="1" customWidth="1"/>
    <col min="6" max="6" width="12.7109375" style="81" bestFit="1" customWidth="1"/>
    <col min="7" max="7" width="11.28515625" style="82" bestFit="1" customWidth="1"/>
    <col min="8" max="16384" width="9.140625" style="38"/>
  </cols>
  <sheetData>
    <row r="1" spans="1:8" s="13" customFormat="1" ht="75" customHeight="1">
      <c r="A1" s="200" t="s">
        <v>137</v>
      </c>
      <c r="B1" s="200"/>
      <c r="C1" s="200"/>
      <c r="D1" s="200"/>
      <c r="E1" s="200"/>
      <c r="F1" s="200"/>
      <c r="G1" s="200"/>
    </row>
    <row r="2" spans="1:8" s="37" customFormat="1" ht="30" customHeight="1">
      <c r="A2" s="230" t="s">
        <v>59</v>
      </c>
      <c r="B2" s="204" t="s">
        <v>138</v>
      </c>
      <c r="C2" s="205"/>
      <c r="D2" s="205"/>
      <c r="E2" s="205"/>
      <c r="F2" s="205"/>
      <c r="G2" s="206"/>
    </row>
    <row r="3" spans="1:8">
      <c r="A3" s="231"/>
      <c r="B3" s="8" t="s">
        <v>69</v>
      </c>
      <c r="C3" s="226" t="s">
        <v>70</v>
      </c>
      <c r="D3" s="227"/>
      <c r="E3" s="227"/>
      <c r="F3" s="227"/>
      <c r="G3" s="228"/>
    </row>
    <row r="4" spans="1:8" ht="45" customHeight="1">
      <c r="A4" s="231"/>
      <c r="B4" s="34" t="s">
        <v>71</v>
      </c>
      <c r="C4" s="35" t="s">
        <v>6</v>
      </c>
      <c r="D4" s="36" t="s">
        <v>7</v>
      </c>
      <c r="E4" s="39">
        <v>12</v>
      </c>
      <c r="F4" s="68"/>
      <c r="G4" s="69"/>
      <c r="H4" s="40"/>
    </row>
    <row r="5" spans="1:8" ht="45" customHeight="1">
      <c r="A5" s="231"/>
      <c r="B5" s="34" t="s">
        <v>23</v>
      </c>
      <c r="C5" s="35" t="s">
        <v>8</v>
      </c>
      <c r="D5" s="36" t="s">
        <v>7</v>
      </c>
      <c r="E5" s="39">
        <v>12</v>
      </c>
      <c r="F5" s="68"/>
      <c r="G5" s="69"/>
      <c r="H5" s="40"/>
    </row>
    <row r="6" spans="1:8" ht="45" customHeight="1">
      <c r="A6" s="231"/>
      <c r="B6" s="34" t="s">
        <v>24</v>
      </c>
      <c r="C6" s="35" t="s">
        <v>72</v>
      </c>
      <c r="D6" s="36" t="s">
        <v>7</v>
      </c>
      <c r="E6" s="39">
        <v>12</v>
      </c>
      <c r="F6" s="68"/>
      <c r="G6" s="69"/>
      <c r="H6" s="40"/>
    </row>
    <row r="7" spans="1:8" ht="45" customHeight="1">
      <c r="A7" s="231"/>
      <c r="B7" s="34" t="s">
        <v>25</v>
      </c>
      <c r="C7" s="35" t="s">
        <v>9</v>
      </c>
      <c r="D7" s="36" t="s">
        <v>7</v>
      </c>
      <c r="E7" s="39">
        <v>12</v>
      </c>
      <c r="F7" s="68"/>
      <c r="G7" s="69"/>
    </row>
    <row r="8" spans="1:8" ht="45" customHeight="1">
      <c r="A8" s="231"/>
      <c r="B8" s="34" t="s">
        <v>26</v>
      </c>
      <c r="C8" s="35" t="s">
        <v>10</v>
      </c>
      <c r="D8" s="36" t="s">
        <v>11</v>
      </c>
      <c r="E8" s="39">
        <v>1</v>
      </c>
      <c r="F8" s="68"/>
      <c r="G8" s="69"/>
    </row>
    <row r="9" spans="1:8" ht="45" customHeight="1">
      <c r="A9" s="231"/>
      <c r="B9" s="34" t="s">
        <v>27</v>
      </c>
      <c r="C9" s="35" t="s">
        <v>12</v>
      </c>
      <c r="D9" s="36" t="s">
        <v>11</v>
      </c>
      <c r="E9" s="39">
        <v>12</v>
      </c>
      <c r="F9" s="68"/>
      <c r="G9" s="69"/>
    </row>
    <row r="10" spans="1:8" ht="45" customHeight="1">
      <c r="A10" s="231"/>
      <c r="B10" s="34" t="s">
        <v>28</v>
      </c>
      <c r="C10" s="35" t="s">
        <v>13</v>
      </c>
      <c r="D10" s="36" t="s">
        <v>14</v>
      </c>
      <c r="E10" s="39">
        <f>100*12</f>
        <v>1200</v>
      </c>
      <c r="F10" s="68"/>
      <c r="G10" s="69"/>
    </row>
    <row r="11" spans="1:8" ht="45" customHeight="1">
      <c r="A11" s="231"/>
      <c r="B11" s="34" t="s">
        <v>29</v>
      </c>
      <c r="C11" s="35" t="s">
        <v>15</v>
      </c>
      <c r="D11" s="36" t="s">
        <v>14</v>
      </c>
      <c r="E11" s="39">
        <f>100*2*22*12</f>
        <v>52800</v>
      </c>
      <c r="F11" s="70"/>
      <c r="G11" s="19"/>
    </row>
    <row r="12" spans="1:8" ht="45" customHeight="1">
      <c r="A12" s="231"/>
      <c r="B12" s="34" t="s">
        <v>73</v>
      </c>
      <c r="C12" s="35" t="s">
        <v>74</v>
      </c>
      <c r="D12" s="36" t="s">
        <v>7</v>
      </c>
      <c r="E12" s="41">
        <v>12</v>
      </c>
      <c r="F12" s="70"/>
      <c r="G12" s="19"/>
    </row>
    <row r="13" spans="1:8" ht="45" customHeight="1">
      <c r="A13" s="231"/>
      <c r="B13" s="34" t="s">
        <v>75</v>
      </c>
      <c r="C13" s="35" t="s">
        <v>76</v>
      </c>
      <c r="D13" s="36" t="s">
        <v>7</v>
      </c>
      <c r="E13" s="41">
        <v>12</v>
      </c>
      <c r="F13" s="70"/>
      <c r="G13" s="19"/>
    </row>
    <row r="14" spans="1:8" ht="45" customHeight="1">
      <c r="A14" s="231"/>
      <c r="B14" s="34" t="s">
        <v>30</v>
      </c>
      <c r="C14" s="35" t="s">
        <v>77</v>
      </c>
      <c r="D14" s="36" t="s">
        <v>7</v>
      </c>
      <c r="E14" s="41">
        <v>12</v>
      </c>
      <c r="F14" s="70"/>
      <c r="G14" s="19"/>
    </row>
    <row r="15" spans="1:8" ht="45" customHeight="1">
      <c r="A15" s="231"/>
      <c r="B15" s="34" t="s">
        <v>31</v>
      </c>
      <c r="C15" s="35" t="s">
        <v>78</v>
      </c>
      <c r="D15" s="36" t="s">
        <v>7</v>
      </c>
      <c r="E15" s="41">
        <v>12</v>
      </c>
      <c r="F15" s="70"/>
      <c r="G15" s="19"/>
    </row>
    <row r="16" spans="1:8" ht="45" customHeight="1">
      <c r="A16" s="231"/>
      <c r="B16" s="34" t="s">
        <v>32</v>
      </c>
      <c r="C16" s="35" t="s">
        <v>16</v>
      </c>
      <c r="D16" s="36" t="s">
        <v>14</v>
      </c>
      <c r="E16" s="41">
        <v>5</v>
      </c>
      <c r="F16" s="70"/>
      <c r="G16" s="19"/>
    </row>
    <row r="17" spans="1:7" ht="45" customHeight="1">
      <c r="A17" s="231"/>
      <c r="B17" s="34" t="s">
        <v>33</v>
      </c>
      <c r="C17" s="35" t="s">
        <v>17</v>
      </c>
      <c r="D17" s="36" t="s">
        <v>14</v>
      </c>
      <c r="E17" s="41">
        <v>600</v>
      </c>
      <c r="F17" s="70"/>
      <c r="G17" s="68"/>
    </row>
    <row r="18" spans="1:7" ht="45" customHeight="1">
      <c r="A18" s="231"/>
      <c r="B18" s="34" t="s">
        <v>34</v>
      </c>
      <c r="C18" s="35" t="s">
        <v>18</v>
      </c>
      <c r="D18" s="36" t="s">
        <v>14</v>
      </c>
      <c r="E18" s="39">
        <v>1200</v>
      </c>
      <c r="F18" s="70"/>
      <c r="G18" s="68"/>
    </row>
    <row r="19" spans="1:7" ht="45" customHeight="1">
      <c r="A19" s="231"/>
      <c r="B19" s="34" t="s">
        <v>35</v>
      </c>
      <c r="C19" s="35" t="s">
        <v>19</v>
      </c>
      <c r="D19" s="36" t="s">
        <v>14</v>
      </c>
      <c r="E19" s="41">
        <v>400</v>
      </c>
      <c r="F19" s="68"/>
      <c r="G19" s="68"/>
    </row>
    <row r="20" spans="1:7" ht="45" customHeight="1">
      <c r="A20" s="231"/>
      <c r="B20" s="34" t="s">
        <v>36</v>
      </c>
      <c r="C20" s="35" t="s">
        <v>20</v>
      </c>
      <c r="D20" s="36" t="s">
        <v>14</v>
      </c>
      <c r="E20" s="41">
        <v>500</v>
      </c>
      <c r="F20" s="70"/>
      <c r="G20" s="70"/>
    </row>
    <row r="21" spans="1:7" ht="45" customHeight="1">
      <c r="A21" s="231"/>
      <c r="B21" s="34" t="s">
        <v>79</v>
      </c>
      <c r="C21" s="35" t="s">
        <v>80</v>
      </c>
      <c r="D21" s="36" t="s">
        <v>14</v>
      </c>
      <c r="E21" s="41">
        <v>50</v>
      </c>
      <c r="F21" s="68"/>
      <c r="G21" s="70"/>
    </row>
    <row r="22" spans="1:7" ht="45" customHeight="1">
      <c r="A22" s="231"/>
      <c r="B22" s="34" t="s">
        <v>81</v>
      </c>
      <c r="C22" s="35" t="s">
        <v>82</v>
      </c>
      <c r="D22" s="36" t="s">
        <v>14</v>
      </c>
      <c r="E22" s="41">
        <v>700</v>
      </c>
      <c r="F22" s="70"/>
      <c r="G22" s="70"/>
    </row>
    <row r="23" spans="1:7" ht="45" customHeight="1">
      <c r="A23" s="231"/>
      <c r="B23" s="34" t="s">
        <v>37</v>
      </c>
      <c r="C23" s="35" t="s">
        <v>21</v>
      </c>
      <c r="D23" s="36" t="s">
        <v>14</v>
      </c>
      <c r="E23" s="39">
        <v>600</v>
      </c>
      <c r="F23" s="68"/>
      <c r="G23" s="70"/>
    </row>
    <row r="24" spans="1:7" ht="45" customHeight="1">
      <c r="A24" s="231"/>
      <c r="B24" s="34" t="s">
        <v>83</v>
      </c>
      <c r="C24" s="35" t="s">
        <v>84</v>
      </c>
      <c r="D24" s="36" t="s">
        <v>14</v>
      </c>
      <c r="E24" s="41">
        <v>100</v>
      </c>
      <c r="F24" s="70"/>
      <c r="G24" s="70"/>
    </row>
    <row r="25" spans="1:7" ht="45" customHeight="1">
      <c r="A25" s="231"/>
      <c r="B25" s="34" t="s">
        <v>85</v>
      </c>
      <c r="C25" s="35" t="s">
        <v>86</v>
      </c>
      <c r="D25" s="36" t="s">
        <v>14</v>
      </c>
      <c r="E25" s="41">
        <v>200</v>
      </c>
      <c r="F25" s="68"/>
      <c r="G25" s="70"/>
    </row>
    <row r="26" spans="1:7" ht="45" customHeight="1">
      <c r="A26" s="231"/>
      <c r="B26" s="34" t="s">
        <v>87</v>
      </c>
      <c r="C26" s="35" t="s">
        <v>88</v>
      </c>
      <c r="D26" s="36" t="s">
        <v>14</v>
      </c>
      <c r="E26" s="41">
        <v>40</v>
      </c>
      <c r="F26" s="70"/>
      <c r="G26" s="70"/>
    </row>
    <row r="27" spans="1:7">
      <c r="A27" s="232"/>
      <c r="B27" s="229" t="s">
        <v>38</v>
      </c>
      <c r="C27" s="229"/>
      <c r="D27" s="229"/>
      <c r="E27" s="229"/>
      <c r="F27" s="229"/>
      <c r="G27" s="71">
        <f>SUM(G4:G26)</f>
        <v>0</v>
      </c>
    </row>
    <row r="28" spans="1:7">
      <c r="A28" s="241"/>
      <c r="B28" s="242"/>
      <c r="C28" s="242"/>
      <c r="D28" s="242"/>
      <c r="E28" s="242"/>
      <c r="F28" s="242"/>
      <c r="G28" s="243"/>
    </row>
    <row r="29" spans="1:7">
      <c r="A29" s="234"/>
      <c r="B29" s="6"/>
      <c r="C29" s="237"/>
      <c r="D29" s="238"/>
      <c r="E29" s="238"/>
      <c r="F29" s="238"/>
      <c r="G29" s="239"/>
    </row>
    <row r="30" spans="1:7">
      <c r="A30" s="235"/>
      <c r="B30" s="34"/>
      <c r="C30" s="2"/>
      <c r="D30" s="3"/>
      <c r="E30" s="62"/>
      <c r="F30" s="72"/>
      <c r="G30" s="16"/>
    </row>
    <row r="31" spans="1:7">
      <c r="A31" s="235"/>
      <c r="B31" s="34"/>
      <c r="C31" s="2"/>
      <c r="D31" s="3"/>
      <c r="E31" s="62"/>
      <c r="F31" s="72"/>
      <c r="G31" s="16"/>
    </row>
    <row r="32" spans="1:7">
      <c r="A32" s="235"/>
      <c r="B32" s="34"/>
      <c r="C32" s="2"/>
      <c r="D32" s="3"/>
      <c r="E32" s="62"/>
      <c r="F32" s="72"/>
      <c r="G32" s="16"/>
    </row>
    <row r="33" spans="1:7">
      <c r="A33" s="235"/>
      <c r="B33" s="34"/>
      <c r="C33" s="2"/>
      <c r="D33" s="3"/>
      <c r="E33" s="62"/>
      <c r="F33" s="72"/>
      <c r="G33" s="16"/>
    </row>
    <row r="34" spans="1:7">
      <c r="A34" s="235"/>
      <c r="B34" s="34"/>
      <c r="C34" s="2"/>
      <c r="D34" s="3"/>
      <c r="E34" s="62"/>
      <c r="F34" s="72"/>
      <c r="G34" s="16"/>
    </row>
    <row r="35" spans="1:7">
      <c r="A35" s="235"/>
      <c r="B35" s="34"/>
      <c r="C35" s="2"/>
      <c r="D35" s="3"/>
      <c r="E35" s="62"/>
      <c r="F35" s="72"/>
      <c r="G35" s="16"/>
    </row>
    <row r="36" spans="1:7">
      <c r="A36" s="235"/>
      <c r="B36" s="34"/>
      <c r="C36" s="2"/>
      <c r="D36" s="3"/>
      <c r="E36" s="62"/>
      <c r="F36" s="72"/>
      <c r="G36" s="16"/>
    </row>
    <row r="37" spans="1:7">
      <c r="A37" s="235"/>
      <c r="B37" s="34"/>
      <c r="C37" s="2"/>
      <c r="D37" s="3"/>
      <c r="E37" s="62"/>
      <c r="F37" s="72"/>
      <c r="G37" s="16"/>
    </row>
    <row r="38" spans="1:7">
      <c r="A38" s="235"/>
      <c r="B38" s="34"/>
      <c r="C38" s="2"/>
      <c r="D38" s="3"/>
      <c r="E38" s="62"/>
      <c r="F38" s="72"/>
      <c r="G38" s="16"/>
    </row>
    <row r="39" spans="1:7">
      <c r="A39" s="235"/>
      <c r="B39" s="34"/>
      <c r="C39" s="2"/>
      <c r="D39" s="3"/>
      <c r="E39" s="62"/>
      <c r="F39" s="72"/>
      <c r="G39" s="16"/>
    </row>
    <row r="40" spans="1:7">
      <c r="A40" s="235"/>
      <c r="B40" s="34"/>
      <c r="C40" s="2"/>
      <c r="D40" s="3"/>
      <c r="E40" s="62"/>
      <c r="F40" s="72"/>
      <c r="G40" s="16"/>
    </row>
    <row r="41" spans="1:7">
      <c r="A41" s="235"/>
      <c r="B41" s="34"/>
      <c r="C41" s="2"/>
      <c r="D41" s="3"/>
      <c r="E41" s="62"/>
      <c r="F41" s="72"/>
      <c r="G41" s="16"/>
    </row>
    <row r="42" spans="1:7">
      <c r="A42" s="235"/>
      <c r="B42" s="34"/>
      <c r="C42" s="2"/>
      <c r="D42" s="3"/>
      <c r="E42" s="62"/>
      <c r="F42" s="72"/>
      <c r="G42" s="16"/>
    </row>
    <row r="43" spans="1:7" ht="33.75" customHeight="1">
      <c r="A43" s="235"/>
      <c r="B43" s="34"/>
      <c r="C43" s="2"/>
      <c r="D43" s="3"/>
      <c r="E43" s="62"/>
      <c r="F43" s="72"/>
      <c r="G43" s="16"/>
    </row>
    <row r="44" spans="1:7">
      <c r="A44" s="235"/>
      <c r="B44" s="34"/>
      <c r="C44" s="2"/>
      <c r="D44" s="3"/>
      <c r="E44" s="62"/>
      <c r="F44" s="72"/>
      <c r="G44" s="16"/>
    </row>
    <row r="45" spans="1:7">
      <c r="A45" s="235"/>
      <c r="B45" s="34"/>
      <c r="C45" s="2"/>
      <c r="D45" s="3"/>
      <c r="E45" s="62"/>
      <c r="F45" s="72"/>
      <c r="G45" s="16"/>
    </row>
    <row r="46" spans="1:7">
      <c r="A46" s="235"/>
      <c r="B46" s="34"/>
      <c r="C46" s="2"/>
      <c r="D46" s="3"/>
      <c r="E46" s="62"/>
      <c r="F46" s="72"/>
      <c r="G46" s="16"/>
    </row>
    <row r="47" spans="1:7">
      <c r="A47" s="235"/>
      <c r="B47" s="34"/>
      <c r="C47" s="2"/>
      <c r="D47" s="3"/>
      <c r="E47" s="62"/>
      <c r="F47" s="72"/>
      <c r="G47" s="16"/>
    </row>
    <row r="48" spans="1:7">
      <c r="A48" s="235"/>
      <c r="B48" s="34"/>
      <c r="C48" s="2"/>
      <c r="D48" s="3"/>
      <c r="E48" s="62"/>
      <c r="F48" s="72"/>
      <c r="G48" s="16"/>
    </row>
    <row r="49" spans="1:7">
      <c r="A49" s="235"/>
      <c r="B49" s="34"/>
      <c r="C49" s="2"/>
      <c r="D49" s="3"/>
      <c r="E49" s="62"/>
      <c r="F49" s="72"/>
      <c r="G49" s="16"/>
    </row>
    <row r="50" spans="1:7">
      <c r="A50" s="235"/>
      <c r="B50" s="34"/>
      <c r="C50" s="2"/>
      <c r="D50" s="3"/>
      <c r="E50" s="62"/>
      <c r="F50" s="72"/>
      <c r="G50" s="16"/>
    </row>
    <row r="51" spans="1:7">
      <c r="A51" s="235"/>
      <c r="B51" s="34"/>
      <c r="C51" s="2"/>
      <c r="D51" s="3"/>
      <c r="E51" s="62"/>
      <c r="F51" s="72"/>
      <c r="G51" s="16"/>
    </row>
    <row r="52" spans="1:7">
      <c r="A52" s="235"/>
      <c r="B52" s="34"/>
      <c r="C52" s="2"/>
      <c r="D52" s="3"/>
      <c r="E52" s="62"/>
      <c r="F52" s="72"/>
      <c r="G52" s="16"/>
    </row>
    <row r="53" spans="1:7">
      <c r="A53" s="235"/>
      <c r="B53" s="34"/>
      <c r="C53" s="2"/>
      <c r="D53" s="3"/>
      <c r="E53" s="62"/>
      <c r="F53" s="72"/>
      <c r="G53" s="16"/>
    </row>
    <row r="54" spans="1:7">
      <c r="A54" s="235"/>
      <c r="B54" s="34"/>
      <c r="C54" s="2"/>
      <c r="D54" s="3"/>
      <c r="E54" s="62"/>
      <c r="F54" s="72"/>
      <c r="G54" s="16"/>
    </row>
    <row r="55" spans="1:7">
      <c r="A55" s="235"/>
      <c r="B55" s="34"/>
      <c r="C55" s="2"/>
      <c r="D55" s="3"/>
      <c r="E55" s="62"/>
      <c r="F55" s="72"/>
      <c r="G55" s="16"/>
    </row>
    <row r="56" spans="1:7">
      <c r="A56" s="235"/>
      <c r="B56" s="34"/>
      <c r="C56" s="2"/>
      <c r="D56" s="3"/>
      <c r="E56" s="62"/>
      <c r="F56" s="72"/>
      <c r="G56" s="16"/>
    </row>
    <row r="57" spans="1:7">
      <c r="A57" s="235"/>
      <c r="B57" s="34"/>
      <c r="C57" s="2"/>
      <c r="D57" s="3"/>
      <c r="E57" s="62"/>
      <c r="F57" s="72"/>
      <c r="G57" s="16"/>
    </row>
    <row r="58" spans="1:7">
      <c r="A58" s="235"/>
      <c r="B58" s="34"/>
      <c r="C58" s="2"/>
      <c r="D58" s="3"/>
      <c r="E58" s="62"/>
      <c r="F58" s="72"/>
      <c r="G58" s="16"/>
    </row>
    <row r="59" spans="1:7">
      <c r="A59" s="235"/>
      <c r="B59" s="34"/>
      <c r="C59" s="2"/>
      <c r="D59" s="3"/>
      <c r="E59" s="62"/>
      <c r="F59" s="72"/>
      <c r="G59" s="16"/>
    </row>
    <row r="60" spans="1:7" ht="15" customHeight="1">
      <c r="A60" s="235"/>
      <c r="B60" s="34"/>
      <c r="C60" s="2"/>
      <c r="D60" s="3"/>
      <c r="E60" s="62"/>
      <c r="F60" s="72"/>
      <c r="G60" s="16"/>
    </row>
    <row r="61" spans="1:7">
      <c r="A61" s="235"/>
      <c r="B61" s="34"/>
      <c r="C61" s="2"/>
      <c r="D61" s="3"/>
      <c r="E61" s="62"/>
      <c r="F61" s="72"/>
      <c r="G61" s="16"/>
    </row>
    <row r="62" spans="1:7">
      <c r="A62" s="235"/>
      <c r="B62" s="34"/>
      <c r="C62" s="2"/>
      <c r="D62" s="3"/>
      <c r="E62" s="62"/>
      <c r="F62" s="72"/>
      <c r="G62" s="16"/>
    </row>
    <row r="63" spans="1:7">
      <c r="A63" s="235"/>
      <c r="B63" s="34"/>
      <c r="C63" s="2"/>
      <c r="D63" s="3"/>
      <c r="E63" s="62"/>
      <c r="F63" s="72"/>
      <c r="G63" s="16"/>
    </row>
    <row r="64" spans="1:7">
      <c r="A64" s="235"/>
      <c r="B64" s="34"/>
      <c r="C64" s="2"/>
      <c r="D64" s="3"/>
      <c r="E64" s="62"/>
      <c r="F64" s="72"/>
      <c r="G64" s="16"/>
    </row>
    <row r="65" spans="1:7">
      <c r="A65" s="235"/>
      <c r="B65" s="34"/>
      <c r="C65" s="2"/>
      <c r="D65" s="3"/>
      <c r="E65" s="62"/>
      <c r="F65" s="72"/>
      <c r="G65" s="16"/>
    </row>
    <row r="66" spans="1:7">
      <c r="A66" s="235"/>
      <c r="B66" s="34"/>
      <c r="C66" s="2"/>
      <c r="D66" s="3"/>
      <c r="E66" s="62"/>
      <c r="F66" s="72"/>
      <c r="G66" s="16"/>
    </row>
    <row r="67" spans="1:7">
      <c r="A67" s="236"/>
      <c r="B67" s="223"/>
      <c r="C67" s="224"/>
      <c r="D67" s="224"/>
      <c r="E67" s="224"/>
      <c r="F67" s="225"/>
      <c r="G67" s="73"/>
    </row>
    <row r="69" spans="1:7" s="42" customFormat="1">
      <c r="A69" s="15"/>
      <c r="B69" s="204"/>
      <c r="C69" s="205"/>
      <c r="D69" s="205"/>
      <c r="E69" s="205"/>
      <c r="F69" s="205"/>
      <c r="G69" s="206"/>
    </row>
    <row r="70" spans="1:7" ht="35.25" customHeight="1">
      <c r="A70" s="234"/>
      <c r="B70" s="6"/>
      <c r="C70" s="240"/>
      <c r="D70" s="240"/>
      <c r="E70" s="240"/>
      <c r="F70" s="240"/>
      <c r="G70" s="240"/>
    </row>
    <row r="71" spans="1:7">
      <c r="A71" s="235"/>
      <c r="B71" s="36"/>
      <c r="C71" s="83"/>
      <c r="D71" s="84"/>
      <c r="E71" s="85"/>
      <c r="F71" s="86"/>
      <c r="G71" s="79"/>
    </row>
    <row r="72" spans="1:7">
      <c r="A72" s="235"/>
      <c r="B72" s="36"/>
      <c r="C72" s="83"/>
      <c r="D72" s="84"/>
      <c r="E72" s="85"/>
      <c r="F72" s="86"/>
      <c r="G72" s="79"/>
    </row>
    <row r="73" spans="1:7">
      <c r="A73" s="235"/>
      <c r="B73" s="36"/>
      <c r="C73" s="2"/>
      <c r="D73" s="84"/>
      <c r="E73" s="85"/>
      <c r="F73" s="87"/>
      <c r="G73" s="79"/>
    </row>
    <row r="74" spans="1:7">
      <c r="A74" s="236"/>
      <c r="B74" s="233"/>
      <c r="C74" s="233"/>
      <c r="D74" s="233"/>
      <c r="E74" s="233"/>
      <c r="F74" s="233"/>
      <c r="G74" s="88"/>
    </row>
    <row r="75" spans="1:7">
      <c r="A75" s="12"/>
      <c r="B75" s="43"/>
      <c r="C75" s="43"/>
      <c r="D75" s="43"/>
      <c r="E75" s="43"/>
      <c r="F75" s="75"/>
      <c r="G75" s="76"/>
    </row>
    <row r="76" spans="1:7" s="13" customFormat="1" ht="32.25" customHeight="1">
      <c r="A76" s="245"/>
      <c r="B76" s="6"/>
      <c r="C76" s="226"/>
      <c r="D76" s="227"/>
      <c r="E76" s="227"/>
      <c r="F76" s="227"/>
      <c r="G76" s="228"/>
    </row>
    <row r="77" spans="1:7" s="59" customFormat="1" ht="15" customHeight="1">
      <c r="A77" s="246"/>
      <c r="B77" s="9"/>
      <c r="C77" s="56"/>
      <c r="D77" s="57"/>
      <c r="E77" s="57"/>
      <c r="F77" s="24"/>
      <c r="G77" s="24"/>
    </row>
    <row r="78" spans="1:7" s="63" customFormat="1">
      <c r="A78" s="246"/>
      <c r="B78" s="36"/>
      <c r="C78" s="60"/>
      <c r="D78" s="61"/>
      <c r="E78" s="62"/>
      <c r="F78" s="74"/>
      <c r="G78" s="77"/>
    </row>
    <row r="79" spans="1:7" s="63" customFormat="1">
      <c r="A79" s="246"/>
      <c r="B79" s="36"/>
      <c r="C79" s="60"/>
      <c r="D79" s="61"/>
      <c r="E79" s="62"/>
      <c r="F79" s="74"/>
      <c r="G79" s="77"/>
    </row>
    <row r="80" spans="1:7" s="63" customFormat="1">
      <c r="A80" s="246"/>
      <c r="B80" s="36"/>
      <c r="C80" s="60"/>
      <c r="D80" s="61"/>
      <c r="E80" s="62"/>
      <c r="F80" s="74"/>
      <c r="G80" s="77"/>
    </row>
    <row r="81" spans="1:7" s="63" customFormat="1">
      <c r="A81" s="246"/>
      <c r="B81" s="36"/>
      <c r="C81" s="60"/>
      <c r="D81" s="61"/>
      <c r="E81" s="62"/>
      <c r="F81" s="74"/>
      <c r="G81" s="77"/>
    </row>
    <row r="82" spans="1:7" s="63" customFormat="1">
      <c r="A82" s="246"/>
      <c r="B82" s="36"/>
      <c r="C82" s="60"/>
      <c r="D82" s="61"/>
      <c r="E82" s="62"/>
      <c r="F82" s="74"/>
      <c r="G82" s="77"/>
    </row>
    <row r="83" spans="1:7" s="63" customFormat="1">
      <c r="A83" s="246"/>
      <c r="B83" s="36"/>
      <c r="C83" s="60"/>
      <c r="D83" s="61"/>
      <c r="E83" s="62"/>
      <c r="F83" s="74"/>
      <c r="G83" s="77"/>
    </row>
    <row r="84" spans="1:7" s="59" customFormat="1">
      <c r="A84" s="247"/>
      <c r="B84" s="229"/>
      <c r="C84" s="229"/>
      <c r="D84" s="229"/>
      <c r="E84" s="229"/>
      <c r="F84" s="229"/>
      <c r="G84" s="71"/>
    </row>
    <row r="85" spans="1:7" s="59" customFormat="1">
      <c r="A85" s="251"/>
      <c r="B85" s="252"/>
      <c r="C85" s="252"/>
      <c r="D85" s="252"/>
      <c r="E85" s="252"/>
      <c r="F85" s="252"/>
      <c r="G85" s="253"/>
    </row>
    <row r="86" spans="1:7" ht="32.25" customHeight="1">
      <c r="A86" s="248"/>
      <c r="B86" s="8"/>
      <c r="C86" s="221"/>
      <c r="D86" s="222"/>
      <c r="E86" s="222"/>
      <c r="F86" s="222"/>
      <c r="G86" s="222"/>
    </row>
    <row r="87" spans="1:7" ht="15" customHeight="1">
      <c r="A87" s="249"/>
      <c r="B87" s="9"/>
      <c r="C87" s="10"/>
      <c r="D87" s="11"/>
      <c r="E87" s="9"/>
      <c r="F87" s="78"/>
      <c r="G87" s="24"/>
    </row>
    <row r="88" spans="1:7">
      <c r="A88" s="249"/>
      <c r="B88" s="1"/>
      <c r="C88" s="45"/>
      <c r="D88" s="1"/>
      <c r="E88" s="46"/>
      <c r="F88" s="19"/>
      <c r="G88" s="19"/>
    </row>
    <row r="89" spans="1:7">
      <c r="A89" s="249"/>
      <c r="B89" s="1"/>
      <c r="C89" s="45"/>
      <c r="D89" s="1"/>
      <c r="E89" s="46"/>
      <c r="F89" s="19"/>
      <c r="G89" s="19"/>
    </row>
    <row r="90" spans="1:7">
      <c r="A90" s="250"/>
      <c r="B90" s="223"/>
      <c r="C90" s="224"/>
      <c r="D90" s="224"/>
      <c r="E90" s="224"/>
      <c r="F90" s="225"/>
      <c r="G90" s="71"/>
    </row>
    <row r="91" spans="1:7">
      <c r="A91" s="215"/>
      <c r="B91" s="216"/>
      <c r="C91" s="216"/>
      <c r="D91" s="216"/>
      <c r="E91" s="216"/>
      <c r="F91" s="216"/>
      <c r="G91" s="217"/>
    </row>
    <row r="92" spans="1:7">
      <c r="A92" s="218"/>
      <c r="B92" s="8"/>
      <c r="C92" s="221"/>
      <c r="D92" s="222"/>
      <c r="E92" s="222"/>
      <c r="F92" s="222"/>
      <c r="G92" s="222"/>
    </row>
    <row r="93" spans="1:7">
      <c r="A93" s="219"/>
      <c r="B93" s="9"/>
      <c r="C93" s="10"/>
      <c r="D93" s="11"/>
      <c r="E93" s="9"/>
      <c r="F93" s="78"/>
      <c r="G93" s="24"/>
    </row>
    <row r="94" spans="1:7">
      <c r="A94" s="219"/>
      <c r="B94" s="36"/>
      <c r="C94" s="60"/>
      <c r="D94" s="61"/>
      <c r="E94" s="62"/>
      <c r="F94" s="74"/>
      <c r="G94" s="77"/>
    </row>
    <row r="95" spans="1:7">
      <c r="A95" s="219"/>
      <c r="B95" s="36"/>
      <c r="C95" s="60"/>
      <c r="D95" s="61"/>
      <c r="E95" s="62"/>
      <c r="F95" s="74"/>
      <c r="G95" s="77"/>
    </row>
    <row r="96" spans="1:7">
      <c r="A96" s="219"/>
      <c r="B96" s="36"/>
      <c r="C96" s="60"/>
      <c r="D96" s="61"/>
      <c r="E96" s="62"/>
      <c r="F96" s="74"/>
      <c r="G96" s="77"/>
    </row>
    <row r="97" spans="1:25">
      <c r="A97" s="219"/>
      <c r="B97" s="36"/>
      <c r="C97" s="60"/>
      <c r="D97" s="61"/>
      <c r="E97" s="62"/>
      <c r="F97" s="74"/>
      <c r="G97" s="77"/>
      <c r="S97" s="210"/>
      <c r="T97" s="184"/>
      <c r="U97" s="211"/>
      <c r="V97" s="211"/>
      <c r="W97" s="211"/>
      <c r="X97" s="211"/>
      <c r="Y97" s="211"/>
    </row>
    <row r="98" spans="1:25">
      <c r="A98" s="219"/>
      <c r="B98" s="36"/>
      <c r="C98" s="60"/>
      <c r="D98" s="61"/>
      <c r="E98" s="62"/>
      <c r="F98" s="74"/>
      <c r="G98" s="77"/>
      <c r="S98" s="210"/>
      <c r="T98" s="185"/>
      <c r="U98" s="186"/>
      <c r="V98" s="187"/>
      <c r="W98" s="187"/>
      <c r="X98" s="188"/>
      <c r="Y98" s="188"/>
    </row>
    <row r="99" spans="1:25">
      <c r="A99" s="219"/>
      <c r="B99" s="1"/>
      <c r="C99" s="45"/>
      <c r="D99" s="1"/>
      <c r="E99" s="46"/>
      <c r="F99" s="19"/>
      <c r="G99" s="19"/>
      <c r="S99" s="210"/>
      <c r="T99" s="189"/>
      <c r="U99" s="190"/>
      <c r="V99" s="189"/>
      <c r="W99" s="191"/>
      <c r="X99" s="192"/>
      <c r="Y99" s="193"/>
    </row>
    <row r="100" spans="1:25">
      <c r="A100" s="220"/>
      <c r="B100" s="223"/>
      <c r="C100" s="224"/>
      <c r="D100" s="224"/>
      <c r="E100" s="224"/>
      <c r="F100" s="225"/>
      <c r="G100" s="71"/>
      <c r="S100" s="210"/>
      <c r="T100" s="189"/>
      <c r="U100" s="190"/>
      <c r="V100" s="189"/>
      <c r="W100" s="191"/>
      <c r="X100" s="192"/>
      <c r="Y100" s="193"/>
    </row>
    <row r="101" spans="1:25" ht="35.25" customHeight="1">
      <c r="A101" s="215"/>
      <c r="B101" s="216"/>
      <c r="C101" s="216"/>
      <c r="D101" s="216"/>
      <c r="E101" s="216"/>
      <c r="F101" s="216"/>
      <c r="G101" s="217"/>
      <c r="S101" s="210"/>
      <c r="T101" s="189"/>
      <c r="U101" s="190"/>
      <c r="V101" s="189"/>
      <c r="W101" s="191"/>
      <c r="X101" s="192"/>
      <c r="Y101" s="193"/>
    </row>
    <row r="102" spans="1:25">
      <c r="A102" s="210"/>
      <c r="B102" s="184"/>
      <c r="C102" s="211"/>
      <c r="D102" s="211"/>
      <c r="E102" s="211"/>
      <c r="F102" s="211"/>
      <c r="G102" s="211"/>
      <c r="S102" s="210"/>
      <c r="T102" s="189"/>
      <c r="U102" s="190"/>
      <c r="V102" s="189"/>
      <c r="W102" s="191"/>
      <c r="X102" s="192"/>
      <c r="Y102" s="193"/>
    </row>
    <row r="103" spans="1:25">
      <c r="A103" s="210"/>
      <c r="B103" s="185"/>
      <c r="C103" s="186"/>
      <c r="D103" s="187"/>
      <c r="E103" s="187"/>
      <c r="F103" s="188"/>
      <c r="G103" s="188"/>
      <c r="S103" s="210"/>
      <c r="T103" s="212"/>
      <c r="U103" s="213"/>
      <c r="V103" s="213"/>
      <c r="W103" s="213"/>
      <c r="X103" s="214"/>
      <c r="Y103" s="194"/>
    </row>
    <row r="104" spans="1:25">
      <c r="A104" s="210"/>
      <c r="B104" s="189"/>
      <c r="C104" s="190"/>
      <c r="D104" s="189"/>
      <c r="E104" s="191"/>
      <c r="F104" s="192"/>
      <c r="G104" s="193"/>
    </row>
    <row r="105" spans="1:25">
      <c r="A105" s="210"/>
      <c r="B105" s="189"/>
      <c r="C105" s="190"/>
      <c r="D105" s="189"/>
      <c r="E105" s="191"/>
      <c r="F105" s="192"/>
      <c r="G105" s="193"/>
    </row>
    <row r="106" spans="1:25">
      <c r="A106" s="210"/>
      <c r="B106" s="189"/>
      <c r="C106" s="190"/>
      <c r="D106" s="189"/>
      <c r="E106" s="191"/>
      <c r="F106" s="192"/>
      <c r="G106" s="193"/>
    </row>
    <row r="107" spans="1:25">
      <c r="A107" s="210"/>
      <c r="B107" s="189"/>
      <c r="C107" s="190"/>
      <c r="D107" s="189"/>
      <c r="E107" s="191"/>
      <c r="F107" s="192"/>
      <c r="G107" s="193"/>
    </row>
    <row r="108" spans="1:25" ht="15" customHeight="1">
      <c r="A108" s="210"/>
      <c r="B108" s="212"/>
      <c r="C108" s="213"/>
      <c r="D108" s="213"/>
      <c r="E108" s="213"/>
      <c r="F108" s="214"/>
      <c r="G108" s="194"/>
    </row>
    <row r="109" spans="1:25">
      <c r="A109" s="172"/>
      <c r="B109" s="164"/>
      <c r="C109" s="165"/>
      <c r="D109" s="165"/>
      <c r="E109" s="165"/>
      <c r="F109" s="165"/>
      <c r="G109" s="173"/>
    </row>
    <row r="110" spans="1:25" ht="15" customHeight="1">
      <c r="A110" s="215"/>
      <c r="B110" s="216"/>
      <c r="C110" s="216"/>
      <c r="D110" s="216"/>
      <c r="E110" s="216"/>
      <c r="F110" s="216"/>
      <c r="G110" s="217"/>
    </row>
    <row r="111" spans="1:25" s="13" customFormat="1" ht="32.25" customHeight="1">
      <c r="A111" s="245"/>
      <c r="B111" s="58"/>
      <c r="C111" s="226"/>
      <c r="D111" s="227"/>
      <c r="E111" s="227"/>
      <c r="F111" s="227"/>
      <c r="G111" s="228"/>
    </row>
    <row r="112" spans="1:25" s="59" customFormat="1">
      <c r="A112" s="246"/>
      <c r="B112" s="9"/>
      <c r="C112" s="56"/>
      <c r="D112" s="57"/>
      <c r="E112" s="57"/>
      <c r="F112" s="24"/>
      <c r="G112" s="24"/>
    </row>
    <row r="113" spans="1:7" s="63" customFormat="1">
      <c r="A113" s="246"/>
      <c r="B113" s="36"/>
      <c r="C113" s="60"/>
      <c r="D113" s="61"/>
      <c r="E113" s="62"/>
      <c r="F113" s="74"/>
      <c r="G113" s="77"/>
    </row>
    <row r="114" spans="1:7" s="63" customFormat="1">
      <c r="A114" s="246"/>
      <c r="B114" s="36"/>
      <c r="C114" s="60"/>
      <c r="D114" s="61"/>
      <c r="E114" s="62"/>
      <c r="F114" s="74"/>
      <c r="G114" s="77"/>
    </row>
    <row r="115" spans="1:7" s="63" customFormat="1">
      <c r="A115" s="246"/>
      <c r="B115" s="36"/>
      <c r="C115" s="60"/>
      <c r="D115" s="61"/>
      <c r="E115" s="62"/>
      <c r="F115" s="74"/>
      <c r="G115" s="77"/>
    </row>
    <row r="116" spans="1:7" s="63" customFormat="1">
      <c r="A116" s="246"/>
      <c r="B116" s="36"/>
      <c r="C116" s="60"/>
      <c r="D116" s="61"/>
      <c r="E116" s="62"/>
      <c r="F116" s="74"/>
      <c r="G116" s="77"/>
    </row>
    <row r="117" spans="1:7" s="63" customFormat="1">
      <c r="A117" s="246"/>
      <c r="B117" s="36"/>
      <c r="C117" s="60"/>
      <c r="D117" s="61"/>
      <c r="E117" s="62"/>
      <c r="F117" s="74"/>
      <c r="G117" s="77"/>
    </row>
    <row r="118" spans="1:7" s="59" customFormat="1">
      <c r="A118" s="247"/>
      <c r="B118" s="229"/>
      <c r="C118" s="229"/>
      <c r="D118" s="229"/>
      <c r="E118" s="229"/>
      <c r="F118" s="229"/>
      <c r="G118" s="71"/>
    </row>
    <row r="119" spans="1:7" s="59" customFormat="1">
      <c r="A119" s="254"/>
      <c r="B119" s="255"/>
      <c r="C119" s="255"/>
      <c r="D119" s="255"/>
      <c r="E119" s="255"/>
      <c r="F119" s="255"/>
      <c r="G119" s="256"/>
    </row>
    <row r="120" spans="1:7" s="59" customFormat="1" ht="29.25" customHeight="1">
      <c r="A120" s="245"/>
      <c r="B120" s="6"/>
      <c r="C120" s="226"/>
      <c r="D120" s="227"/>
      <c r="E120" s="227"/>
      <c r="F120" s="227"/>
      <c r="G120" s="228"/>
    </row>
    <row r="121" spans="1:7" s="59" customFormat="1">
      <c r="A121" s="246"/>
      <c r="B121" s="9"/>
      <c r="C121" s="56"/>
      <c r="D121" s="57"/>
      <c r="E121" s="57"/>
      <c r="F121" s="24"/>
      <c r="G121" s="24"/>
    </row>
    <row r="122" spans="1:7" s="59" customFormat="1">
      <c r="A122" s="246"/>
      <c r="B122" s="36"/>
      <c r="C122" s="60"/>
      <c r="D122" s="61"/>
      <c r="E122" s="62"/>
      <c r="F122" s="74"/>
      <c r="G122" s="77"/>
    </row>
    <row r="123" spans="1:7" s="59" customFormat="1">
      <c r="A123" s="246"/>
      <c r="B123" s="36"/>
      <c r="C123" s="60"/>
      <c r="D123" s="61"/>
      <c r="E123" s="62"/>
      <c r="F123" s="74"/>
      <c r="G123" s="77"/>
    </row>
    <row r="124" spans="1:7" s="59" customFormat="1">
      <c r="A124" s="246"/>
      <c r="B124" s="36"/>
      <c r="C124" s="60"/>
      <c r="D124" s="61"/>
      <c r="E124" s="62"/>
      <c r="F124" s="74"/>
      <c r="G124" s="77"/>
    </row>
    <row r="125" spans="1:7" s="59" customFormat="1">
      <c r="A125" s="246"/>
      <c r="B125" s="36"/>
      <c r="C125" s="60"/>
      <c r="D125" s="61"/>
      <c r="E125" s="62"/>
      <c r="F125" s="74"/>
      <c r="G125" s="77"/>
    </row>
    <row r="126" spans="1:7" s="59" customFormat="1">
      <c r="A126" s="246"/>
      <c r="B126" s="36"/>
      <c r="C126" s="60"/>
      <c r="D126" s="61"/>
      <c r="E126" s="62"/>
      <c r="F126" s="74"/>
      <c r="G126" s="77"/>
    </row>
    <row r="127" spans="1:7" s="59" customFormat="1">
      <c r="A127" s="246"/>
      <c r="B127" s="36"/>
      <c r="C127" s="60"/>
      <c r="D127" s="61"/>
      <c r="E127" s="62"/>
      <c r="F127" s="74"/>
      <c r="G127" s="77"/>
    </row>
    <row r="128" spans="1:7" s="59" customFormat="1">
      <c r="A128" s="247"/>
      <c r="B128" s="229"/>
      <c r="C128" s="229"/>
      <c r="D128" s="229"/>
      <c r="E128" s="229"/>
      <c r="F128" s="229"/>
      <c r="G128" s="71"/>
    </row>
    <row r="129" spans="1:7" s="59" customFormat="1">
      <c r="A129" s="174"/>
      <c r="B129" s="175"/>
      <c r="C129" s="175"/>
      <c r="D129" s="175"/>
      <c r="E129" s="175"/>
      <c r="F129" s="175"/>
      <c r="G129" s="176"/>
    </row>
    <row r="130" spans="1:7">
      <c r="A130" s="245"/>
      <c r="B130" s="58"/>
      <c r="C130" s="226"/>
      <c r="D130" s="227"/>
      <c r="E130" s="227"/>
      <c r="F130" s="227"/>
      <c r="G130" s="228"/>
    </row>
    <row r="131" spans="1:7">
      <c r="A131" s="246"/>
      <c r="B131" s="9"/>
      <c r="C131" s="56"/>
      <c r="D131" s="57"/>
      <c r="E131" s="57"/>
      <c r="F131" s="24"/>
      <c r="G131" s="24"/>
    </row>
    <row r="132" spans="1:7">
      <c r="A132" s="246"/>
      <c r="B132" s="36"/>
      <c r="C132" s="60"/>
      <c r="D132" s="61"/>
      <c r="E132" s="62"/>
      <c r="F132" s="79"/>
      <c r="G132" s="77"/>
    </row>
    <row r="133" spans="1:7">
      <c r="A133" s="247"/>
      <c r="B133" s="229"/>
      <c r="C133" s="229"/>
      <c r="D133" s="229"/>
      <c r="E133" s="229"/>
      <c r="F133" s="229"/>
      <c r="G133" s="71"/>
    </row>
    <row r="135" spans="1:7">
      <c r="A135" s="261"/>
      <c r="B135" s="6"/>
      <c r="C135" s="244"/>
      <c r="D135" s="244"/>
      <c r="E135" s="244"/>
      <c r="F135" s="244"/>
      <c r="G135" s="244"/>
    </row>
    <row r="136" spans="1:7">
      <c r="A136" s="262"/>
      <c r="B136" s="9"/>
      <c r="C136" s="56"/>
      <c r="D136" s="57"/>
      <c r="E136" s="57"/>
      <c r="F136" s="24"/>
      <c r="G136" s="24"/>
    </row>
    <row r="137" spans="1:7">
      <c r="A137" s="262"/>
      <c r="B137" s="1"/>
      <c r="C137" s="45"/>
      <c r="D137" s="1"/>
      <c r="E137" s="46"/>
      <c r="F137" s="19"/>
      <c r="G137" s="19"/>
    </row>
    <row r="138" spans="1:7">
      <c r="A138" s="262"/>
      <c r="B138" s="1"/>
      <c r="C138" s="45"/>
      <c r="D138" s="1"/>
      <c r="E138" s="46"/>
      <c r="F138" s="19"/>
      <c r="G138" s="19"/>
    </row>
    <row r="139" spans="1:7">
      <c r="A139" s="262"/>
      <c r="B139" s="1"/>
      <c r="C139" s="45"/>
      <c r="D139" s="1"/>
      <c r="E139" s="46"/>
      <c r="F139" s="19"/>
      <c r="G139" s="19"/>
    </row>
    <row r="140" spans="1:7">
      <c r="A140" s="263"/>
      <c r="B140" s="229"/>
      <c r="C140" s="229"/>
      <c r="D140" s="229"/>
      <c r="E140" s="229"/>
      <c r="F140" s="229"/>
      <c r="G140" s="80"/>
    </row>
    <row r="141" spans="1:7">
      <c r="A141" s="259"/>
      <c r="B141" s="259"/>
      <c r="C141" s="259"/>
      <c r="D141" s="259"/>
      <c r="E141" s="259"/>
      <c r="F141" s="259"/>
      <c r="G141" s="259"/>
    </row>
    <row r="142" spans="1:7" ht="33" customHeight="1">
      <c r="A142" s="245"/>
      <c r="B142" s="6"/>
      <c r="C142" s="226"/>
      <c r="D142" s="227"/>
      <c r="E142" s="227"/>
      <c r="F142" s="227"/>
      <c r="G142" s="228"/>
    </row>
    <row r="143" spans="1:7">
      <c r="A143" s="246"/>
      <c r="B143" s="9"/>
      <c r="C143" s="56"/>
      <c r="D143" s="57"/>
      <c r="E143" s="57"/>
      <c r="F143" s="24"/>
      <c r="G143" s="24"/>
    </row>
    <row r="144" spans="1:7">
      <c r="A144" s="246"/>
      <c r="B144" s="36"/>
      <c r="C144" s="60"/>
      <c r="D144" s="61"/>
      <c r="E144" s="62"/>
      <c r="F144" s="74"/>
      <c r="G144" s="77"/>
    </row>
    <row r="145" spans="1:7">
      <c r="A145" s="247"/>
      <c r="B145" s="229"/>
      <c r="C145" s="229"/>
      <c r="D145" s="229"/>
      <c r="E145" s="229"/>
      <c r="F145" s="229"/>
      <c r="G145" s="71"/>
    </row>
    <row r="146" spans="1:7">
      <c r="A146" s="260"/>
      <c r="B146" s="260"/>
      <c r="C146" s="260"/>
      <c r="D146" s="260"/>
      <c r="E146" s="260"/>
      <c r="F146" s="260"/>
      <c r="G146" s="260"/>
    </row>
    <row r="147" spans="1:7">
      <c r="A147" s="257"/>
      <c r="B147" s="6"/>
      <c r="C147" s="258"/>
      <c r="D147" s="258"/>
      <c r="E147" s="258"/>
      <c r="F147" s="258"/>
      <c r="G147" s="258"/>
    </row>
    <row r="148" spans="1:7">
      <c r="A148" s="257"/>
      <c r="B148" s="9"/>
      <c r="C148" s="10"/>
      <c r="D148" s="11"/>
      <c r="E148" s="9"/>
      <c r="F148" s="177"/>
      <c r="G148" s="177"/>
    </row>
    <row r="149" spans="1:7">
      <c r="A149" s="257"/>
      <c r="B149" s="178"/>
      <c r="C149" s="60"/>
      <c r="D149" s="179"/>
      <c r="E149" s="180"/>
      <c r="F149" s="181"/>
      <c r="G149" s="182"/>
    </row>
    <row r="150" spans="1:7">
      <c r="A150" s="257"/>
      <c r="B150" s="178"/>
      <c r="C150" s="60"/>
      <c r="D150" s="179"/>
      <c r="E150" s="180"/>
      <c r="F150" s="181"/>
      <c r="G150" s="182"/>
    </row>
    <row r="151" spans="1:7">
      <c r="A151" s="257"/>
      <c r="B151" s="178"/>
      <c r="C151" s="60"/>
      <c r="D151" s="179"/>
      <c r="E151" s="180"/>
      <c r="F151" s="181"/>
      <c r="G151" s="182"/>
    </row>
    <row r="152" spans="1:7">
      <c r="A152" s="257"/>
      <c r="B152" s="178"/>
      <c r="C152" s="60"/>
      <c r="D152" s="179"/>
      <c r="E152" s="180"/>
      <c r="F152" s="181"/>
      <c r="G152" s="182"/>
    </row>
    <row r="153" spans="1:7">
      <c r="A153" s="257"/>
      <c r="B153" s="178"/>
      <c r="C153" s="60"/>
      <c r="D153" s="179"/>
      <c r="E153" s="180"/>
      <c r="F153" s="181"/>
      <c r="G153" s="182"/>
    </row>
    <row r="154" spans="1:7">
      <c r="A154" s="257"/>
      <c r="B154" s="229"/>
      <c r="C154" s="229"/>
      <c r="D154" s="229"/>
      <c r="E154" s="229"/>
      <c r="F154" s="229"/>
      <c r="G154" s="183"/>
    </row>
  </sheetData>
  <mergeCells count="53">
    <mergeCell ref="A119:G119"/>
    <mergeCell ref="A120:A128"/>
    <mergeCell ref="C120:G120"/>
    <mergeCell ref="B128:F128"/>
    <mergeCell ref="A147:A154"/>
    <mergeCell ref="C147:G147"/>
    <mergeCell ref="B154:F154"/>
    <mergeCell ref="A141:G141"/>
    <mergeCell ref="A146:G146"/>
    <mergeCell ref="A142:A145"/>
    <mergeCell ref="C142:G142"/>
    <mergeCell ref="B145:F145"/>
    <mergeCell ref="A130:A133"/>
    <mergeCell ref="C130:G130"/>
    <mergeCell ref="B133:F133"/>
    <mergeCell ref="A135:A140"/>
    <mergeCell ref="A28:G28"/>
    <mergeCell ref="B69:G69"/>
    <mergeCell ref="C135:G135"/>
    <mergeCell ref="B140:F140"/>
    <mergeCell ref="A111:A118"/>
    <mergeCell ref="C111:G111"/>
    <mergeCell ref="B118:F118"/>
    <mergeCell ref="A86:A90"/>
    <mergeCell ref="A70:A74"/>
    <mergeCell ref="A102:A108"/>
    <mergeCell ref="C102:G102"/>
    <mergeCell ref="B108:F108"/>
    <mergeCell ref="A76:A84"/>
    <mergeCell ref="C76:G76"/>
    <mergeCell ref="B84:F84"/>
    <mergeCell ref="A85:G85"/>
    <mergeCell ref="B74:F74"/>
    <mergeCell ref="C86:G86"/>
    <mergeCell ref="B90:F90"/>
    <mergeCell ref="A29:A67"/>
    <mergeCell ref="C29:G29"/>
    <mergeCell ref="B67:F67"/>
    <mergeCell ref="C70:G70"/>
    <mergeCell ref="A1:G1"/>
    <mergeCell ref="C3:G3"/>
    <mergeCell ref="B27:F27"/>
    <mergeCell ref="B2:G2"/>
    <mergeCell ref="A2:A27"/>
    <mergeCell ref="S97:S103"/>
    <mergeCell ref="U97:Y97"/>
    <mergeCell ref="T103:X103"/>
    <mergeCell ref="A110:G110"/>
    <mergeCell ref="A91:G91"/>
    <mergeCell ref="A92:A100"/>
    <mergeCell ref="C92:G92"/>
    <mergeCell ref="B100:F100"/>
    <mergeCell ref="A101:G101"/>
  </mergeCells>
  <printOptions horizontalCentered="1"/>
  <pageMargins left="0.51181102362204722" right="0.31496062992125984" top="0.59055118110236227" bottom="0.78740157480314965" header="0.31496062992125984" footer="0.31496062992125984"/>
  <pageSetup paperSize="9" scale="57" orientation="portrait" r:id="rId1"/>
  <headerFooter>
    <oddFooter>Página &amp;P de &amp;N</oddFooter>
  </headerFooter>
  <rowBreaks count="2" manualBreakCount="2">
    <brk id="53" max="6" man="1"/>
    <brk id="119" max="6" man="1"/>
  </rowBreaks>
  <colBreaks count="1" manualBreakCount="1">
    <brk id="7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14"/>
  <sheetViews>
    <sheetView showGridLines="0" tabSelected="1" view="pageBreakPreview" zoomScale="85" zoomScaleNormal="100" zoomScaleSheetLayoutView="85" workbookViewId="0">
      <selection sqref="A1:AB1"/>
    </sheetView>
  </sheetViews>
  <sheetFormatPr defaultRowHeight="15"/>
  <cols>
    <col min="1" max="1" width="8.140625" style="38" customWidth="1"/>
    <col min="2" max="2" width="36.7109375" style="38" bestFit="1" customWidth="1"/>
    <col min="3" max="3" width="8.140625" style="38" bestFit="1" customWidth="1"/>
    <col min="4" max="4" width="13.42578125" style="38" bestFit="1" customWidth="1"/>
    <col min="5" max="5" width="7.28515625" style="38" bestFit="1" customWidth="1"/>
    <col min="6" max="6" width="10.28515625" style="38" bestFit="1" customWidth="1"/>
    <col min="7" max="7" width="6.28515625" style="38" bestFit="1" customWidth="1"/>
    <col min="8" max="8" width="10.28515625" style="38" bestFit="1" customWidth="1"/>
    <col min="9" max="9" width="6.28515625" style="38" bestFit="1" customWidth="1"/>
    <col min="10" max="10" width="11.85546875" style="38" bestFit="1" customWidth="1"/>
    <col min="11" max="11" width="6.140625" style="38" customWidth="1"/>
    <col min="12" max="12" width="11.7109375" style="38" customWidth="1"/>
    <col min="13" max="13" width="6.140625" style="38" customWidth="1"/>
    <col min="14" max="14" width="11.7109375" style="38" customWidth="1"/>
    <col min="15" max="15" width="6.140625" style="38" customWidth="1"/>
    <col min="16" max="16" width="11.7109375" style="38" customWidth="1"/>
    <col min="17" max="17" width="6.140625" style="38" customWidth="1"/>
    <col min="18" max="18" width="11.7109375" style="38" customWidth="1"/>
    <col min="19" max="19" width="6.140625" style="38" customWidth="1"/>
    <col min="20" max="20" width="11.7109375" style="38" customWidth="1"/>
    <col min="21" max="21" width="6.140625" style="38" customWidth="1"/>
    <col min="22" max="22" width="11.7109375" style="38" customWidth="1"/>
    <col min="23" max="23" width="6.140625" style="38" customWidth="1"/>
    <col min="24" max="24" width="11.7109375" style="38" customWidth="1"/>
    <col min="25" max="25" width="6.140625" style="38" customWidth="1"/>
    <col min="26" max="26" width="11.7109375" style="38" customWidth="1"/>
    <col min="27" max="27" width="7.7109375" style="38" customWidth="1"/>
    <col min="28" max="28" width="11.7109375" style="38" customWidth="1"/>
    <col min="29" max="29" width="9.140625" style="38" customWidth="1"/>
    <col min="30" max="30" width="9.85546875" style="38" customWidth="1"/>
    <col min="31" max="16384" width="9.140625" style="38"/>
  </cols>
  <sheetData>
    <row r="1" spans="1:30" ht="66.75" customHeight="1" thickBot="1">
      <c r="A1" s="267" t="s">
        <v>139</v>
      </c>
      <c r="B1" s="268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  <c r="U1" s="268"/>
      <c r="V1" s="268"/>
      <c r="W1" s="268"/>
      <c r="X1" s="268"/>
      <c r="Y1" s="268"/>
      <c r="Z1" s="268"/>
      <c r="AA1" s="268"/>
      <c r="AB1" s="269"/>
    </row>
    <row r="2" spans="1:30">
      <c r="A2" s="280" t="s">
        <v>0</v>
      </c>
      <c r="B2" s="282" t="s">
        <v>1</v>
      </c>
      <c r="C2" s="264" t="s">
        <v>134</v>
      </c>
      <c r="D2" s="264"/>
      <c r="E2" s="265" t="s">
        <v>107</v>
      </c>
      <c r="F2" s="265"/>
      <c r="G2" s="266" t="s">
        <v>108</v>
      </c>
      <c r="H2" s="266"/>
      <c r="I2" s="265" t="s">
        <v>109</v>
      </c>
      <c r="J2" s="265"/>
      <c r="K2" s="266" t="s">
        <v>110</v>
      </c>
      <c r="L2" s="266"/>
      <c r="M2" s="265" t="s">
        <v>111</v>
      </c>
      <c r="N2" s="265"/>
      <c r="O2" s="266" t="s">
        <v>112</v>
      </c>
      <c r="P2" s="266"/>
      <c r="Q2" s="265" t="s">
        <v>113</v>
      </c>
      <c r="R2" s="265"/>
      <c r="S2" s="278" t="s">
        <v>114</v>
      </c>
      <c r="T2" s="278"/>
      <c r="U2" s="265" t="s">
        <v>115</v>
      </c>
      <c r="V2" s="265"/>
      <c r="W2" s="266" t="s">
        <v>116</v>
      </c>
      <c r="X2" s="266"/>
      <c r="Y2" s="265" t="s">
        <v>117</v>
      </c>
      <c r="Z2" s="265"/>
      <c r="AA2" s="278" t="s">
        <v>118</v>
      </c>
      <c r="AB2" s="279"/>
    </row>
    <row r="3" spans="1:30">
      <c r="A3" s="281"/>
      <c r="B3" s="283"/>
      <c r="C3" s="90" t="s">
        <v>39</v>
      </c>
      <c r="D3" s="90" t="s">
        <v>50</v>
      </c>
      <c r="E3" s="91" t="s">
        <v>39</v>
      </c>
      <c r="F3" s="91" t="s">
        <v>50</v>
      </c>
      <c r="G3" s="92" t="s">
        <v>39</v>
      </c>
      <c r="H3" s="92" t="s">
        <v>50</v>
      </c>
      <c r="I3" s="91" t="s">
        <v>39</v>
      </c>
      <c r="J3" s="91" t="s">
        <v>50</v>
      </c>
      <c r="K3" s="92" t="s">
        <v>39</v>
      </c>
      <c r="L3" s="92" t="s">
        <v>50</v>
      </c>
      <c r="M3" s="91" t="s">
        <v>39</v>
      </c>
      <c r="N3" s="91" t="s">
        <v>50</v>
      </c>
      <c r="O3" s="92" t="s">
        <v>39</v>
      </c>
      <c r="P3" s="92" t="s">
        <v>50</v>
      </c>
      <c r="Q3" s="91" t="s">
        <v>39</v>
      </c>
      <c r="R3" s="91" t="s">
        <v>50</v>
      </c>
      <c r="S3" s="93" t="s">
        <v>39</v>
      </c>
      <c r="T3" s="93" t="s">
        <v>50</v>
      </c>
      <c r="U3" s="91" t="s">
        <v>39</v>
      </c>
      <c r="V3" s="91" t="s">
        <v>50</v>
      </c>
      <c r="W3" s="92" t="s">
        <v>39</v>
      </c>
      <c r="X3" s="92" t="s">
        <v>50</v>
      </c>
      <c r="Y3" s="91" t="s">
        <v>39</v>
      </c>
      <c r="Z3" s="91" t="s">
        <v>50</v>
      </c>
      <c r="AA3" s="93" t="s">
        <v>39</v>
      </c>
      <c r="AB3" s="94" t="s">
        <v>50</v>
      </c>
    </row>
    <row r="4" spans="1:30">
      <c r="A4" s="95" t="s">
        <v>66</v>
      </c>
      <c r="B4" s="96" t="str">
        <f>'PLANILHA DE ORÇAMENTO'!B3:G3</f>
        <v>INSTALAÇÕES INICIAIS</v>
      </c>
      <c r="C4" s="97"/>
      <c r="D4" s="98"/>
      <c r="E4" s="99"/>
      <c r="F4" s="100"/>
      <c r="G4" s="101"/>
      <c r="H4" s="65"/>
      <c r="I4" s="99"/>
      <c r="J4" s="102"/>
      <c r="K4" s="101"/>
      <c r="L4" s="65"/>
      <c r="M4" s="99"/>
      <c r="N4" s="100"/>
      <c r="O4" s="101"/>
      <c r="P4" s="65"/>
      <c r="Q4" s="99"/>
      <c r="R4" s="100"/>
      <c r="S4" s="101"/>
      <c r="T4" s="103"/>
      <c r="U4" s="99"/>
      <c r="V4" s="100"/>
      <c r="W4" s="101"/>
      <c r="X4" s="65"/>
      <c r="Y4" s="99"/>
      <c r="Z4" s="100"/>
      <c r="AA4" s="104"/>
      <c r="AB4" s="105"/>
      <c r="AC4" s="89"/>
    </row>
    <row r="5" spans="1:30">
      <c r="A5" s="95" t="s">
        <v>67</v>
      </c>
      <c r="B5" s="106" t="str">
        <f>'PLANILHA DE ORÇAMENTO'!B7:G7</f>
        <v>EXECUÇÃO DE CERCAMENTO</v>
      </c>
      <c r="C5" s="97"/>
      <c r="D5" s="98"/>
      <c r="E5" s="99"/>
      <c r="F5" s="100"/>
      <c r="G5" s="101"/>
      <c r="H5" s="65"/>
      <c r="I5" s="99"/>
      <c r="J5" s="102"/>
      <c r="K5" s="101"/>
      <c r="L5" s="65"/>
      <c r="M5" s="99"/>
      <c r="N5" s="100"/>
      <c r="O5" s="101"/>
      <c r="P5" s="65"/>
      <c r="Q5" s="99"/>
      <c r="R5" s="100"/>
      <c r="S5" s="104"/>
      <c r="T5" s="103"/>
      <c r="U5" s="99"/>
      <c r="V5" s="100"/>
      <c r="W5" s="101"/>
      <c r="X5" s="65"/>
      <c r="Y5" s="99"/>
      <c r="Z5" s="100"/>
      <c r="AA5" s="104"/>
      <c r="AB5" s="105"/>
      <c r="AC5" s="89"/>
      <c r="AD5" s="89"/>
    </row>
    <row r="6" spans="1:30" ht="15.75" thickBot="1">
      <c r="A6" s="107" t="s">
        <v>68</v>
      </c>
      <c r="B6" s="108" t="str">
        <f>'PLANILHA DE ORÇAMENTO'!B20:G20</f>
        <v xml:space="preserve">MOBILIZAÇÃO E DESMOBILIZAÇÃO DE OBRA </v>
      </c>
      <c r="C6" s="109" t="e">
        <f>D6/D8</f>
        <v>#DIV/0!</v>
      </c>
      <c r="D6" s="110">
        <f>'PLANILHA DE ORÇAMENTO'!G22*1.2794</f>
        <v>0</v>
      </c>
      <c r="E6" s="111">
        <v>0.5</v>
      </c>
      <c r="F6" s="112">
        <f t="shared" ref="F6" si="0">($D6*E6)</f>
        <v>0</v>
      </c>
      <c r="G6" s="113"/>
      <c r="H6" s="114"/>
      <c r="I6" s="111"/>
      <c r="J6" s="115"/>
      <c r="K6" s="113"/>
      <c r="L6" s="114"/>
      <c r="M6" s="111"/>
      <c r="N6" s="112"/>
      <c r="O6" s="113"/>
      <c r="P6" s="114"/>
      <c r="Q6" s="111"/>
      <c r="R6" s="112"/>
      <c r="S6" s="113"/>
      <c r="T6" s="116"/>
      <c r="U6" s="111"/>
      <c r="V6" s="112"/>
      <c r="W6" s="113"/>
      <c r="X6" s="114"/>
      <c r="Y6" s="111"/>
      <c r="Z6" s="112"/>
      <c r="AA6" s="117">
        <v>0.5</v>
      </c>
      <c r="AB6" s="118">
        <f t="shared" ref="AB6" si="1">($D6*AA6)</f>
        <v>0</v>
      </c>
      <c r="AC6" s="89"/>
    </row>
    <row r="7" spans="1:30" ht="15.75" thickBot="1">
      <c r="A7" s="119"/>
      <c r="B7" s="120"/>
      <c r="C7" s="121"/>
      <c r="D7" s="122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U7" s="121"/>
      <c r="V7" s="121"/>
      <c r="W7" s="121"/>
      <c r="X7" s="121"/>
      <c r="Y7" s="121"/>
      <c r="Z7" s="121"/>
      <c r="AA7" s="121"/>
      <c r="AB7" s="121"/>
    </row>
    <row r="8" spans="1:30">
      <c r="A8" s="270"/>
      <c r="B8" s="123" t="s">
        <v>51</v>
      </c>
      <c r="C8" s="273"/>
      <c r="D8" s="124">
        <f>SUM(D4:D7)</f>
        <v>0</v>
      </c>
      <c r="E8" s="125"/>
      <c r="F8" s="126">
        <f>SUM(F4:F6)</f>
        <v>0</v>
      </c>
      <c r="G8" s="127"/>
      <c r="H8" s="126">
        <f>SUM(H4:H6)</f>
        <v>0</v>
      </c>
      <c r="I8" s="127"/>
      <c r="J8" s="126">
        <f>SUM(J4:J6)</f>
        <v>0</v>
      </c>
      <c r="K8" s="128"/>
      <c r="L8" s="126">
        <f>SUM(L4:L6)</f>
        <v>0</v>
      </c>
      <c r="M8" s="128"/>
      <c r="N8" s="126">
        <f>SUM(N4:N6)</f>
        <v>0</v>
      </c>
      <c r="O8" s="128"/>
      <c r="P8" s="126">
        <f>SUM(P4:P6)</f>
        <v>0</v>
      </c>
      <c r="Q8" s="128"/>
      <c r="R8" s="126">
        <f>SUM(R4:R6)</f>
        <v>0</v>
      </c>
      <c r="S8" s="128"/>
      <c r="T8" s="126">
        <f>SUM(T4:T6)</f>
        <v>0</v>
      </c>
      <c r="U8" s="129"/>
      <c r="V8" s="126">
        <f>SUM(V4:V6)</f>
        <v>0</v>
      </c>
      <c r="W8" s="127"/>
      <c r="X8" s="126">
        <f>SUM(X4:X6)</f>
        <v>0</v>
      </c>
      <c r="Y8" s="128"/>
      <c r="Z8" s="126">
        <f>SUM(Z4:Z6)</f>
        <v>0</v>
      </c>
      <c r="AA8" s="128"/>
      <c r="AB8" s="130">
        <f>SUM(AB4:AB7)</f>
        <v>0</v>
      </c>
    </row>
    <row r="9" spans="1:30">
      <c r="A9" s="271"/>
      <c r="B9" s="131" t="s">
        <v>52</v>
      </c>
      <c r="C9" s="274"/>
      <c r="D9" s="132" t="e">
        <f>SUM(C4:C6)</f>
        <v>#DIV/0!</v>
      </c>
      <c r="E9" s="133"/>
      <c r="F9" s="134" t="e">
        <f>F8/$D$8</f>
        <v>#DIV/0!</v>
      </c>
      <c r="G9" s="135"/>
      <c r="H9" s="134" t="e">
        <f>H8/$D$8</f>
        <v>#DIV/0!</v>
      </c>
      <c r="I9" s="136"/>
      <c r="J9" s="134" t="e">
        <f>J8/$D$8</f>
        <v>#DIV/0!</v>
      </c>
      <c r="K9" s="137"/>
      <c r="L9" s="134" t="e">
        <f>L8/$D$8</f>
        <v>#DIV/0!</v>
      </c>
      <c r="M9" s="137"/>
      <c r="N9" s="134" t="e">
        <f>N8/$D$8</f>
        <v>#DIV/0!</v>
      </c>
      <c r="O9" s="137"/>
      <c r="P9" s="134" t="e">
        <f>P8/$D$8</f>
        <v>#DIV/0!</v>
      </c>
      <c r="Q9" s="137"/>
      <c r="R9" s="134" t="e">
        <f>R8/$D$8</f>
        <v>#DIV/0!</v>
      </c>
      <c r="S9" s="137"/>
      <c r="T9" s="134" t="e">
        <f>T8/$D$8</f>
        <v>#DIV/0!</v>
      </c>
      <c r="U9" s="138"/>
      <c r="V9" s="134" t="e">
        <f>V8/$D$8</f>
        <v>#DIV/0!</v>
      </c>
      <c r="W9" s="136"/>
      <c r="X9" s="134" t="e">
        <f>X8/$D$8</f>
        <v>#DIV/0!</v>
      </c>
      <c r="Y9" s="137"/>
      <c r="Z9" s="134" t="e">
        <f>Z8/$D$8</f>
        <v>#DIV/0!</v>
      </c>
      <c r="AA9" s="137"/>
      <c r="AB9" s="139" t="e">
        <f>AB8/$D$8</f>
        <v>#DIV/0!</v>
      </c>
    </row>
    <row r="10" spans="1:30">
      <c r="A10" s="271"/>
      <c r="B10" s="140"/>
      <c r="C10" s="274"/>
      <c r="D10" s="141"/>
      <c r="E10" s="142"/>
      <c r="F10" s="143"/>
      <c r="G10" s="144"/>
      <c r="H10" s="145"/>
      <c r="I10" s="144"/>
      <c r="J10" s="145"/>
      <c r="K10" s="144"/>
      <c r="L10" s="145"/>
      <c r="M10" s="144"/>
      <c r="N10" s="145"/>
      <c r="O10" s="144"/>
      <c r="P10" s="146"/>
      <c r="Q10" s="144"/>
      <c r="R10" s="145"/>
      <c r="S10" s="144"/>
      <c r="T10" s="145"/>
      <c r="U10" s="144"/>
      <c r="V10" s="145"/>
      <c r="W10" s="144"/>
      <c r="X10" s="145"/>
      <c r="Y10" s="144"/>
      <c r="Z10" s="145"/>
      <c r="AA10" s="144"/>
      <c r="AB10" s="147"/>
    </row>
    <row r="11" spans="1:30">
      <c r="A11" s="271"/>
      <c r="B11" s="148" t="s">
        <v>53</v>
      </c>
      <c r="C11" s="274"/>
      <c r="D11" s="149"/>
      <c r="E11" s="150"/>
      <c r="F11" s="151">
        <f>F8</f>
        <v>0</v>
      </c>
      <c r="G11" s="152"/>
      <c r="H11" s="153">
        <f>H8+F11</f>
        <v>0</v>
      </c>
      <c r="I11" s="152"/>
      <c r="J11" s="153">
        <f>J8+H11</f>
        <v>0</v>
      </c>
      <c r="K11" s="152"/>
      <c r="L11" s="153">
        <f>L8+J11</f>
        <v>0</v>
      </c>
      <c r="M11" s="152"/>
      <c r="N11" s="153">
        <f>N8+L11</f>
        <v>0</v>
      </c>
      <c r="O11" s="152"/>
      <c r="P11" s="153">
        <f>P8+N11</f>
        <v>0</v>
      </c>
      <c r="Q11" s="152"/>
      <c r="R11" s="153">
        <f>R8+P11</f>
        <v>0</v>
      </c>
      <c r="S11" s="152"/>
      <c r="T11" s="153">
        <f>T8+R11</f>
        <v>0</v>
      </c>
      <c r="U11" s="154"/>
      <c r="V11" s="155">
        <f>V8+T11</f>
        <v>0</v>
      </c>
      <c r="W11" s="152"/>
      <c r="X11" s="153">
        <f>X8+V11</f>
        <v>0</v>
      </c>
      <c r="Y11" s="152"/>
      <c r="Z11" s="153">
        <f>Z8+X11</f>
        <v>0</v>
      </c>
      <c r="AA11" s="152"/>
      <c r="AB11" s="156">
        <f>AB8+Z11</f>
        <v>0</v>
      </c>
    </row>
    <row r="12" spans="1:30" ht="15.75" thickBot="1">
      <c r="A12" s="272"/>
      <c r="B12" s="157" t="s">
        <v>54</v>
      </c>
      <c r="C12" s="275"/>
      <c r="D12" s="158"/>
      <c r="E12" s="159"/>
      <c r="F12" s="160" t="e">
        <f>F9</f>
        <v>#DIV/0!</v>
      </c>
      <c r="G12" s="161"/>
      <c r="H12" s="160" t="e">
        <f>H9+F12</f>
        <v>#DIV/0!</v>
      </c>
      <c r="I12" s="161"/>
      <c r="J12" s="160" t="e">
        <f>J9+H12</f>
        <v>#DIV/0!</v>
      </c>
      <c r="K12" s="161"/>
      <c r="L12" s="160" t="e">
        <f>L9+J12</f>
        <v>#DIV/0!</v>
      </c>
      <c r="M12" s="161"/>
      <c r="N12" s="160" t="e">
        <f>N9+L12</f>
        <v>#DIV/0!</v>
      </c>
      <c r="O12" s="161"/>
      <c r="P12" s="160" t="e">
        <f>P9+N12</f>
        <v>#DIV/0!</v>
      </c>
      <c r="Q12" s="161"/>
      <c r="R12" s="160" t="e">
        <f>R9+P12</f>
        <v>#DIV/0!</v>
      </c>
      <c r="S12" s="161"/>
      <c r="T12" s="160" t="e">
        <f>T9+R12</f>
        <v>#DIV/0!</v>
      </c>
      <c r="U12" s="162"/>
      <c r="V12" s="160" t="e">
        <f>V9+T12</f>
        <v>#DIV/0!</v>
      </c>
      <c r="W12" s="161"/>
      <c r="X12" s="160" t="e">
        <f>X9+V12</f>
        <v>#DIV/0!</v>
      </c>
      <c r="Y12" s="161"/>
      <c r="Z12" s="160" t="e">
        <f>Z9+X12</f>
        <v>#DIV/0!</v>
      </c>
      <c r="AA12" s="161"/>
      <c r="AB12" s="163" t="e">
        <f>AB9+Z12</f>
        <v>#DIV/0!</v>
      </c>
    </row>
    <row r="14" spans="1:30">
      <c r="A14" s="276"/>
      <c r="B14" s="277"/>
      <c r="C14" s="277"/>
      <c r="D14" s="277"/>
      <c r="E14" s="277"/>
      <c r="F14" s="277"/>
      <c r="G14" s="277"/>
      <c r="H14" s="277"/>
      <c r="I14" s="277"/>
      <c r="J14" s="277"/>
      <c r="K14" s="277"/>
      <c r="L14" s="277"/>
      <c r="M14" s="277"/>
      <c r="N14" s="277"/>
      <c r="O14" s="277"/>
      <c r="P14" s="277"/>
      <c r="Q14" s="277"/>
      <c r="R14" s="277"/>
      <c r="S14" s="277"/>
      <c r="T14" s="277"/>
      <c r="U14" s="277"/>
      <c r="V14" s="277"/>
      <c r="W14" s="277"/>
      <c r="X14" s="277"/>
      <c r="Y14" s="277"/>
      <c r="Z14" s="277"/>
      <c r="AA14" s="277"/>
      <c r="AB14" s="277"/>
    </row>
  </sheetData>
  <mergeCells count="19">
    <mergeCell ref="A14:AB14"/>
    <mergeCell ref="S2:T2"/>
    <mergeCell ref="U2:V2"/>
    <mergeCell ref="W2:X2"/>
    <mergeCell ref="Y2:Z2"/>
    <mergeCell ref="AA2:AB2"/>
    <mergeCell ref="I2:J2"/>
    <mergeCell ref="K2:L2"/>
    <mergeCell ref="M2:N2"/>
    <mergeCell ref="O2:P2"/>
    <mergeCell ref="Q2:R2"/>
    <mergeCell ref="A2:A3"/>
    <mergeCell ref="B2:B3"/>
    <mergeCell ref="C2:D2"/>
    <mergeCell ref="E2:F2"/>
    <mergeCell ref="G2:H2"/>
    <mergeCell ref="A1:AB1"/>
    <mergeCell ref="A8:A12"/>
    <mergeCell ref="C8:C12"/>
  </mergeCells>
  <pageMargins left="0.51181102362204722" right="0.51181102362204722" top="0.78740157480314965" bottom="0.78740157480314965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3</vt:i4>
      </vt:variant>
    </vt:vector>
  </HeadingPairs>
  <TitlesOfParts>
    <vt:vector size="6" baseType="lpstr">
      <vt:lpstr>PLANILHA DE ORÇAMENTO</vt:lpstr>
      <vt:lpstr>COMPOSIÇÃO DE CUSTO</vt:lpstr>
      <vt:lpstr>CRONO</vt:lpstr>
      <vt:lpstr>'COMPOSIÇÃO DE CUSTO'!Area_de_impressao</vt:lpstr>
      <vt:lpstr>CRONO!Area_de_impressao</vt:lpstr>
      <vt:lpstr>'PLANILHA DE ORÇAMENTO'!Area_de_impressao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UFVJM</dc:creator>
  <cp:lastModifiedBy> </cp:lastModifiedBy>
  <cp:lastPrinted>2011-11-08T12:38:04Z</cp:lastPrinted>
  <dcterms:created xsi:type="dcterms:W3CDTF">2011-09-24T20:06:28Z</dcterms:created>
  <dcterms:modified xsi:type="dcterms:W3CDTF">2011-11-17T19:10:44Z</dcterms:modified>
</cp:coreProperties>
</file>